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4E8C111-78B1-4BC0-AFA3-FB7441EA1FA4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20" l="1"/>
  <c r="F12" i="20"/>
  <c r="F13" i="20" s="1"/>
  <c r="E12" i="20"/>
  <c r="E13" i="20" s="1"/>
  <c r="D12" i="20"/>
  <c r="N6" i="12" l="1"/>
  <c r="I6" i="12"/>
  <c r="D6" i="12"/>
  <c r="M87" i="16"/>
  <c r="N87" i="16"/>
  <c r="L87" i="16"/>
  <c r="M86" i="16"/>
  <c r="N86" i="16"/>
  <c r="L86" i="16"/>
  <c r="M50" i="16"/>
  <c r="N50" i="16"/>
  <c r="L50" i="16"/>
  <c r="L16" i="16"/>
  <c r="M16" i="16"/>
  <c r="N16" i="16"/>
  <c r="L85" i="16"/>
  <c r="M85" i="16"/>
  <c r="N85" i="16"/>
  <c r="L55" i="16"/>
  <c r="M55" i="16"/>
  <c r="N55" i="16"/>
  <c r="L49" i="16"/>
  <c r="M49" i="16"/>
  <c r="N49" i="16"/>
  <c r="L46" i="16"/>
  <c r="M46" i="16"/>
  <c r="N46" i="16"/>
  <c r="L41" i="16"/>
  <c r="M41" i="16"/>
  <c r="N41" i="16"/>
  <c r="L82" i="16"/>
  <c r="M82" i="16"/>
  <c r="N82" i="16"/>
  <c r="L70" i="16"/>
  <c r="M70" i="16"/>
  <c r="N70" i="16"/>
  <c r="L64" i="16"/>
  <c r="M64" i="16"/>
  <c r="N64" i="16"/>
  <c r="L61" i="16"/>
  <c r="M61" i="16"/>
  <c r="N61" i="16"/>
  <c r="L79" i="16"/>
  <c r="M79" i="16"/>
  <c r="N79" i="16"/>
  <c r="L23" i="16"/>
  <c r="M23" i="16"/>
  <c r="N23" i="16"/>
  <c r="N58" i="16"/>
  <c r="M58" i="16"/>
  <c r="L58" i="16"/>
  <c r="L31" i="16"/>
  <c r="M31" i="16"/>
  <c r="N31" i="16"/>
  <c r="L73" i="16"/>
  <c r="M73" i="16"/>
  <c r="N73" i="16"/>
  <c r="L20" i="16"/>
  <c r="M20" i="16"/>
  <c r="N20" i="16"/>
  <c r="N65" i="16" l="1"/>
  <c r="M65" i="16"/>
  <c r="L65" i="16"/>
  <c r="J10" i="12"/>
  <c r="E10" i="12"/>
  <c r="E11" i="12" l="1"/>
  <c r="J11" i="12"/>
</calcChain>
</file>

<file path=xl/sharedStrings.xml><?xml version="1.0" encoding="utf-8"?>
<sst xmlns="http://schemas.openxmlformats.org/spreadsheetml/2006/main" count="531" uniqueCount="329">
  <si>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</si>
  <si>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</si>
  <si>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</si>
  <si>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</si>
  <si>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</si>
  <si>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</si>
  <si>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</si>
  <si>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</si>
  <si>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</si>
  <si>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</si>
  <si>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</si>
  <si>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</si>
  <si>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</si>
  <si>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</si>
  <si>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</si>
  <si>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</si>
  <si>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</si>
  <si>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</si>
  <si>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</si>
  <si>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</si>
  <si>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</si>
  <si>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</si>
  <si>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</si>
  <si>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</si>
  <si>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</si>
  <si>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</si>
  <si>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</si>
  <si>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</si>
  <si>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</si>
  <si>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</si>
  <si>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</si>
  <si>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</si>
  <si>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</si>
  <si>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</si>
  <si>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</si>
  <si>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</si>
  <si>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</si>
  <si>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</si>
  <si>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</si>
  <si>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</si>
  <si>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</si>
  <si>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</si>
  <si>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</si>
  <si>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</si>
  <si>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</si>
  <si>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</si>
  <si>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</si>
  <si>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</si>
  <si>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</si>
  <si>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</si>
  <si>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</si>
  <si>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</si>
  <si>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</si>
  <si>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</si>
  <si>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</si>
  <si>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</si>
  <si>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</si>
  <si>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</si>
  <si>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</si>
  <si>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</si>
  <si>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</si>
  <si>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</si>
  <si>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</si>
  <si>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</si>
  <si>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</si>
  <si>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</si>
  <si>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</si>
  <si>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</si>
  <si>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</si>
  <si>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</si>
  <si>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</si>
  <si>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</si>
  <si>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</si>
  <si>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</si>
  <si>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</si>
  <si>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</si>
  <si>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</si>
  <si>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</si>
  <si>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</si>
  <si>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</si>
  <si>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</si>
  <si>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</si>
  <si>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</si>
  <si>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</si>
  <si>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</si>
  <si>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</si>
  <si>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</si>
  <si>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</si>
  <si>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</si>
  <si>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</si>
  <si>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</si>
  <si>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</si>
  <si>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</si>
  <si>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</si>
  <si>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</si>
  <si>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</si>
  <si>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</si>
  <si>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</si>
  <si>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</si>
  <si>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</si>
  <si>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</si>
  <si>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</si>
  <si>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</si>
  <si>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</si>
  <si>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</si>
  <si>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</si>
  <si>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</si>
  <si>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</si>
  <si>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</si>
  <si>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</si>
  <si>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</si>
  <si>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</si>
  <si>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</si>
  <si>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</si>
  <si>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</si>
  <si>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</si>
  <si>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</si>
  <si>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</si>
  <si>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</si>
  <si>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</si>
  <si>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</si>
  <si>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</si>
  <si>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</si>
  <si>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</si>
  <si>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</si>
  <si>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</si>
  <si>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</si>
  <si>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</si>
  <si>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</si>
  <si>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</si>
  <si>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</si>
  <si>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</si>
  <si>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</si>
  <si>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</si>
  <si>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</si>
  <si>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</si>
  <si>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</si>
  <si>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</si>
  <si>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</si>
  <si>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</si>
  <si>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</si>
  <si>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</si>
  <si>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</si>
  <si>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</si>
  <si>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</si>
  <si>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</si>
  <si>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</si>
  <si>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</si>
  <si>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</si>
  <si>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</si>
  <si>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</si>
  <si>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</si>
  <si>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</si>
  <si>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</si>
  <si>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</si>
  <si>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</si>
  <si>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</si>
  <si>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</si>
  <si>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</si>
  <si>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</si>
  <si>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</si>
  <si>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</si>
  <si>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</si>
  <si>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</si>
  <si>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</si>
  <si>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</si>
  <si>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</si>
  <si>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</si>
  <si>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</si>
  <si>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</si>
  <si>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</si>
  <si>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</si>
  <si>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</si>
  <si>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</si>
  <si>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</si>
  <si>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</si>
  <si>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</si>
  <si>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</si>
  <si>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</si>
  <si>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</si>
  <si>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</si>
  <si>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</si>
  <si>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</si>
  <si>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</si>
  <si>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</si>
  <si>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</si>
  <si>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</si>
  <si>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</si>
  <si>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</si>
  <si>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</si>
  <si>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</si>
  <si>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</si>
  <si>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</si>
  <si>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</si>
  <si>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</si>
  <si>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</si>
  <si>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</si>
  <si>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</si>
  <si>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</si>
  <si>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</si>
  <si>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</si>
  <si>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</si>
  <si>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</si>
  <si>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</si>
  <si>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</si>
  <si>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</si>
  <si>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</si>
  <si>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</si>
  <si>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</si>
  <si>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</si>
  <si>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</si>
  <si>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</si>
  <si>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</si>
  <si>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</si>
  <si>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</si>
  <si>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</si>
  <si>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</si>
  <si>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</si>
  <si>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</si>
  <si>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</si>
  <si>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</si>
  <si>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</si>
  <si>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</si>
  <si>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</si>
  <si>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</si>
  <si>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</si>
  <si>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</si>
  <si>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</si>
  <si>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</si>
  <si>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</si>
  <si>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</si>
  <si>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</si>
  <si>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</si>
  <si>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</si>
  <si>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</si>
  <si>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</si>
  <si>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</si>
  <si>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</si>
  <si>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</si>
  <si>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</si>
  <si>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</si>
  <si>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</si>
  <si>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</si>
  <si>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</si>
  <si>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</si>
  <si>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</si>
  <si>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</si>
  <si>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</si>
  <si>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</si>
  <si>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</si>
  <si>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</si>
  <si>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</si>
  <si>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</si>
  <si>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</si>
  <si>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</si>
  <si>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</si>
  <si>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</si>
  <si>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</si>
  <si>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</si>
  <si>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</si>
  <si>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</si>
  <si>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</si>
  <si>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</si>
  <si>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</si>
  <si>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</si>
  <si>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</si>
  <si>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</si>
  <si>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</si>
  <si>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</si>
  <si>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</si>
  <si>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</si>
  <si>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</si>
  <si>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</si>
  <si>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</si>
  <si>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</si>
  <si>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</si>
  <si>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</si>
  <si>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</si>
  <si>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</si>
  <si>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</si>
  <si>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</si>
  <si>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</si>
  <si>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</si>
  <si>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</si>
  <si>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</si>
  <si>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</si>
  <si>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</si>
  <si>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</si>
  <si>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</si>
  <si>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</si>
  <si>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</si>
  <si>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</si>
  <si>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</si>
  <si>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</si>
  <si>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</si>
  <si>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</si>
  <si>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</si>
  <si>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</si>
  <si>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</si>
  <si>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</si>
  <si>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</si>
  <si>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</si>
  <si>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</si>
  <si>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</si>
  <si>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</si>
  <si>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</si>
  <si>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</si>
  <si>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</si>
  <si>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</si>
  <si>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</si>
  <si>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</si>
  <si>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</si>
  <si>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Total of Insurance Sector</t>
  </si>
  <si>
    <t>Regular Market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</si>
  <si>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</si>
  <si>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</si>
  <si>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</si>
  <si>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</si>
  <si>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</si>
  <si>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</si>
  <si>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 xml:space="preserve">Economy Bank   </t>
  </si>
  <si>
    <t>Bulletin No (184)</t>
  </si>
  <si>
    <t>ISX Trading Indices of Wednesday 15/10/2025</t>
  </si>
  <si>
    <t>Wednesday 15/10/2025</t>
  </si>
  <si>
    <t>Iraq Stock Exchange not trading companies of Wednesday 15/10/2025</t>
  </si>
  <si>
    <t xml:space="preserve">Undisclosed Platform Companies Bulletin No (184) </t>
  </si>
  <si>
    <t>Second Platform Market Bulletin No (184)</t>
  </si>
  <si>
    <t xml:space="preserve">Regular Market Bulletin No (184) </t>
  </si>
  <si>
    <t>Non Iraqis' Bulletin  Wednesday    Oct  15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</si>
</sst>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3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57" applyNumberFormat="0" applyFont="0" applyAlignment="0" applyProtection="0"/>
    <xf numFmtId="0" fontId="54" fillId="55" borderId="70" applyNumberFormat="0" applyAlignment="0" applyProtection="0"/>
    <xf numFmtId="0" fontId="6" fillId="58" borderId="71" applyNumberFormat="0" applyFont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5" fillId="55" borderId="79" applyNumberFormat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105" applyNumberFormat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1" fillId="42" borderId="105" applyNumberFormat="0" applyAlignment="0" applyProtection="0"/>
    <xf numFmtId="0" fontId="54" fillId="55" borderId="105" applyNumberForma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5" applyNumberFormat="0" applyAlignment="0" applyProtection="0"/>
    <xf numFmtId="0" fontId="61" fillId="42" borderId="105" applyNumberFormat="0" applyAlignment="0" applyProtection="0"/>
    <xf numFmtId="0" fontId="6" fillId="58" borderId="106" applyNumberFormat="0" applyFont="0" applyAlignment="0" applyProtection="0"/>
    <xf numFmtId="0" fontId="6" fillId="58" borderId="106" applyNumberFormat="0" applyFont="0" applyAlignment="0" applyProtection="0"/>
    <xf numFmtId="0" fontId="65" fillId="55" borderId="107" applyNumberFormat="0" applyAlignment="0" applyProtection="0"/>
    <xf numFmtId="0" fontId="67" fillId="0" borderId="108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06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" fillId="58" borderId="110" applyNumberFormat="0" applyFon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54" fillId="55" borderId="109" applyNumberFormat="0" applyAlignment="0" applyProtection="0"/>
    <xf numFmtId="0" fontId="67" fillId="0" borderId="112" applyNumberFormat="0" applyFill="0" applyAlignment="0" applyProtection="0"/>
    <xf numFmtId="0" fontId="67" fillId="0" borderId="112" applyNumberFormat="0" applyFill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65" fillId="55" borderId="111" applyNumberFormat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1" fillId="42" borderId="109" applyNumberFormat="0" applyAlignment="0" applyProtection="0"/>
    <xf numFmtId="0" fontId="54" fillId="55" borderId="109" applyNumberForma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54" fillId="55" borderId="109" applyNumberFormat="0" applyAlignment="0" applyProtection="0"/>
    <xf numFmtId="0" fontId="61" fillId="42" borderId="109" applyNumberFormat="0" applyAlignment="0" applyProtection="0"/>
    <xf numFmtId="0" fontId="6" fillId="58" borderId="110" applyNumberFormat="0" applyFont="0" applyAlignment="0" applyProtection="0"/>
    <xf numFmtId="0" fontId="6" fillId="58" borderId="110" applyNumberFormat="0" applyFont="0" applyAlignment="0" applyProtection="0"/>
    <xf numFmtId="0" fontId="65" fillId="55" borderId="111" applyNumberFormat="0" applyAlignment="0" applyProtection="0"/>
    <xf numFmtId="0" fontId="67" fillId="0" borderId="112" applyNumberFormat="0" applyFill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13" applyNumberFormat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1" fillId="42" borderId="113" applyNumberFormat="0" applyAlignment="0" applyProtection="0"/>
    <xf numFmtId="0" fontId="54" fillId="55" borderId="113" applyNumberForma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3" applyNumberFormat="0" applyAlignment="0" applyProtection="0"/>
    <xf numFmtId="0" fontId="61" fillId="42" borderId="113" applyNumberFormat="0" applyAlignment="0" applyProtection="0"/>
    <xf numFmtId="0" fontId="6" fillId="58" borderId="114" applyNumberFormat="0" applyFont="0" applyAlignment="0" applyProtection="0"/>
    <xf numFmtId="0" fontId="6" fillId="58" borderId="114" applyNumberFormat="0" applyFont="0" applyAlignment="0" applyProtection="0"/>
    <xf numFmtId="0" fontId="65" fillId="55" borderId="115" applyNumberFormat="0" applyAlignment="0" applyProtection="0"/>
    <xf numFmtId="0" fontId="67" fillId="0" borderId="116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4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" fillId="58" borderId="118" applyNumberFormat="0" applyFon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54" fillId="55" borderId="117" applyNumberFormat="0" applyAlignment="0" applyProtection="0"/>
    <xf numFmtId="0" fontId="67" fillId="0" borderId="120" applyNumberFormat="0" applyFill="0" applyAlignment="0" applyProtection="0"/>
    <xf numFmtId="0" fontId="67" fillId="0" borderId="120" applyNumberFormat="0" applyFill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65" fillId="55" borderId="119" applyNumberFormat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1" fillId="42" borderId="117" applyNumberFormat="0" applyAlignment="0" applyProtection="0"/>
    <xf numFmtId="0" fontId="54" fillId="55" borderId="117" applyNumberForma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54" fillId="55" borderId="117" applyNumberFormat="0" applyAlignment="0" applyProtection="0"/>
    <xf numFmtId="0" fontId="61" fillId="42" borderId="117" applyNumberFormat="0" applyAlignment="0" applyProtection="0"/>
    <xf numFmtId="0" fontId="6" fillId="58" borderId="118" applyNumberFormat="0" applyFont="0" applyAlignment="0" applyProtection="0"/>
    <xf numFmtId="0" fontId="6" fillId="58" borderId="118" applyNumberFormat="0" applyFont="0" applyAlignment="0" applyProtection="0"/>
    <xf numFmtId="0" fontId="65" fillId="55" borderId="119" applyNumberFormat="0" applyAlignment="0" applyProtection="0"/>
    <xf numFmtId="0" fontId="67" fillId="0" borderId="120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5" fillId="55" borderId="123" applyNumberForma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" fillId="58" borderId="122" applyNumberFormat="0" applyFon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54" fillId="55" borderId="121" applyNumberFormat="0" applyAlignment="0" applyProtection="0"/>
    <xf numFmtId="0" fontId="67" fillId="0" borderId="124" applyNumberFormat="0" applyFill="0" applyAlignment="0" applyProtection="0"/>
    <xf numFmtId="0" fontId="67" fillId="0" borderId="124" applyNumberFormat="0" applyFill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65" fillId="55" borderId="123" applyNumberFormat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1" fillId="42" borderId="121" applyNumberFormat="0" applyAlignment="0" applyProtection="0"/>
    <xf numFmtId="0" fontId="54" fillId="55" borderId="121" applyNumberForma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1" applyNumberFormat="0" applyAlignment="0" applyProtection="0"/>
    <xf numFmtId="0" fontId="61" fillId="42" borderId="121" applyNumberFormat="0" applyAlignment="0" applyProtection="0"/>
    <xf numFmtId="0" fontId="6" fillId="58" borderId="122" applyNumberFormat="0" applyFont="0" applyAlignment="0" applyProtection="0"/>
    <xf numFmtId="0" fontId="6" fillId="58" borderId="122" applyNumberFormat="0" applyFont="0" applyAlignment="0" applyProtection="0"/>
    <xf numFmtId="0" fontId="65" fillId="55" borderId="123" applyNumberFormat="0" applyAlignment="0" applyProtection="0"/>
    <xf numFmtId="0" fontId="67" fillId="0" borderId="124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5" fillId="55" borderId="130" applyNumberForma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" fillId="58" borderId="129" applyNumberFormat="0" applyFon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54" fillId="55" borderId="128" applyNumberFormat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65" fillId="55" borderId="130" applyNumberFormat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1" fillId="42" borderId="128" applyNumberFormat="0" applyAlignment="0" applyProtection="0"/>
    <xf numFmtId="0" fontId="54" fillId="55" borderId="128" applyNumberForma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  <xf numFmtId="0" fontId="54" fillId="55" borderId="128" applyNumberFormat="0" applyAlignment="0" applyProtection="0"/>
    <xf numFmtId="0" fontId="61" fillId="42" borderId="128" applyNumberFormat="0" applyAlignment="0" applyProtection="0"/>
    <xf numFmtId="0" fontId="6" fillId="58" borderId="129" applyNumberFormat="0" applyFont="0" applyAlignment="0" applyProtection="0"/>
    <xf numFmtId="0" fontId="6" fillId="58" borderId="129" applyNumberFormat="0" applyFont="0" applyAlignment="0" applyProtection="0"/>
    <xf numFmtId="0" fontId="65" fillId="55" borderId="130" applyNumberFormat="0" applyAlignment="0" applyProtection="0"/>
    <xf numFmtId="0" fontId="67" fillId="0" borderId="131" applyNumberFormat="0" applyFill="0" applyAlignment="0" applyProtection="0"/>
  </cellStyleXfs>
  <cellXfs count="297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1" xfId="0" applyNumberFormat="1" applyFont="1" applyFill="1" applyBorder="1" applyAlignment="1">
      <alignment horizontal="center" vertical="center"/>
    </xf>
    <xf numFmtId="3" fontId="71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4" xfId="0" applyFont="1" applyFill="1" applyBorder="1" applyAlignment="1">
      <alignment horizontal="left" vertical="center"/>
    </xf>
    <xf numFmtId="0" fontId="71" fillId="3" borderId="94" xfId="0" applyFont="1" applyFill="1" applyBorder="1" applyAlignment="1">
      <alignment vertical="center"/>
    </xf>
    <xf numFmtId="164" fontId="71" fillId="3" borderId="94" xfId="0" applyNumberFormat="1" applyFont="1" applyFill="1" applyBorder="1" applyAlignment="1">
      <alignment horizontal="center" vertical="center"/>
    </xf>
    <xf numFmtId="0" fontId="71" fillId="3" borderId="87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2" xfId="0" applyFont="1" applyFill="1" applyBorder="1" applyAlignment="1">
      <alignment horizontal="center" vertical="center"/>
    </xf>
    <xf numFmtId="0" fontId="71" fillId="5" borderId="88" xfId="1" applyFont="1" applyFill="1" applyBorder="1" applyAlignment="1">
      <alignment horizontal="center" vertical="center" wrapText="1"/>
    </xf>
    <xf numFmtId="0" fontId="71" fillId="5" borderId="89" xfId="1" applyFont="1" applyFill="1" applyBorder="1" applyAlignment="1">
      <alignment horizontal="center" vertical="center" wrapText="1"/>
    </xf>
    <xf numFmtId="4" fontId="71" fillId="5" borderId="89" xfId="1" applyNumberFormat="1" applyFont="1" applyFill="1" applyBorder="1" applyAlignment="1">
      <alignment horizontal="center" vertical="center" wrapText="1"/>
    </xf>
    <xf numFmtId="3" fontId="71" fillId="5" borderId="89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164" fontId="71" fillId="3" borderId="101" xfId="0" applyNumberFormat="1" applyFont="1" applyFill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3" xfId="0" applyNumberFormat="1" applyFont="1" applyFill="1" applyBorder="1" applyAlignment="1">
      <alignment horizontal="center" vertical="center"/>
    </xf>
    <xf numFmtId="164" fontId="71" fillId="3" borderId="103" xfId="0" applyNumberFormat="1" applyFont="1" applyFill="1" applyBorder="1" applyAlignment="1">
      <alignment horizontal="center" vertical="center"/>
    </xf>
    <xf numFmtId="4" fontId="71" fillId="3" borderId="103" xfId="0" applyNumberFormat="1" applyFont="1" applyFill="1" applyBorder="1" applyAlignment="1">
      <alignment horizontal="center" vertical="center"/>
    </xf>
    <xf numFmtId="164" fontId="71" fillId="3" borderId="104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1" fillId="3" borderId="135" xfId="0" applyFont="1" applyFill="1" applyBorder="1" applyAlignment="1">
      <alignment horizontal="center" vertical="center"/>
    </xf>
    <xf numFmtId="0" fontId="8" fillId="3" borderId="103" xfId="1" applyFont="1" applyFill="1" applyBorder="1" applyAlignment="1">
      <alignment horizontal="left" vertical="center"/>
    </xf>
    <xf numFmtId="165" fontId="8" fillId="0" borderId="103" xfId="1" applyNumberFormat="1" applyFont="1" applyBorder="1" applyAlignment="1">
      <alignment horizontal="center" vertical="center"/>
    </xf>
    <xf numFmtId="0" fontId="8" fillId="0" borderId="103" xfId="0" applyFont="1" applyBorder="1" applyAlignment="1">
      <alignment horizontal="center" vertical="center"/>
    </xf>
    <xf numFmtId="3" fontId="8" fillId="0" borderId="103" xfId="0" applyNumberFormat="1" applyFont="1" applyBorder="1" applyAlignment="1">
      <alignment horizontal="center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03" xfId="0" applyFont="1" applyFill="1" applyBorder="1" applyAlignment="1">
      <alignment vertical="center"/>
    </xf>
    <xf numFmtId="164" fontId="71" fillId="3" borderId="137" xfId="0" applyNumberFormat="1" applyFont="1" applyFill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0" fontId="91" fillId="59" borderId="138" xfId="0" applyFont="1" applyFill="1" applyBorder="1" applyAlignment="1">
      <alignment horizontal="center" vertical="center" wrapText="1"/>
    </xf>
    <xf numFmtId="167" fontId="91" fillId="0" borderId="68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3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38" xfId="0" applyFont="1" applyFill="1" applyBorder="1" applyAlignment="1">
      <alignment vertical="center" wrapText="1"/>
    </xf>
    <xf numFmtId="1" fontId="91" fillId="4" borderId="138" xfId="1500" applyNumberFormat="1" applyFont="1" applyFill="1" applyBorder="1" applyAlignment="1">
      <alignment horizontal="center" vertical="center" wrapText="1"/>
    </xf>
    <xf numFmtId="167" fontId="91" fillId="59" borderId="138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1" fillId="0" borderId="69" xfId="1500" applyNumberFormat="1" applyFont="1" applyBorder="1" applyAlignment="1">
      <alignment vertical="center"/>
    </xf>
    <xf numFmtId="167" fontId="87" fillId="0" borderId="137" xfId="1500" applyNumberFormat="1" applyFont="1" applyBorder="1"/>
    <xf numFmtId="0" fontId="71" fillId="3" borderId="69" xfId="0" applyFont="1" applyFill="1" applyBorder="1" applyAlignment="1">
      <alignment horizontal="center" vertical="center"/>
    </xf>
    <xf numFmtId="1" fontId="91" fillId="0" borderId="68" xfId="1500" applyNumberFormat="1" applyFont="1" applyBorder="1" applyAlignment="1">
      <alignment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2" fillId="0" borderId="15" xfId="0" applyNumberFormat="1" applyFont="1" applyBorder="1" applyAlignment="1">
      <alignment horizontal="left" indent="1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0" fontId="71" fillId="3" borderId="69" xfId="0" applyFont="1" applyFill="1" applyBorder="1" applyAlignment="1">
      <alignment horizontal="left" vertical="center"/>
    </xf>
    <xf numFmtId="0" fontId="71" fillId="3" borderId="99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horizontal="left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3" fillId="0" borderId="23" xfId="0" applyFont="1" applyBorder="1" applyAlignment="1">
      <alignment horizontal="center" vertical="center"/>
    </xf>
    <xf numFmtId="0" fontId="72" fillId="3" borderId="0" xfId="0" applyFont="1" applyFill="1" applyAlignment="1">
      <alignment horizontal="center" vertical="center"/>
    </xf>
    <xf numFmtId="0" fontId="71" fillId="3" borderId="125" xfId="0" applyFont="1" applyFill="1" applyBorder="1" applyAlignment="1">
      <alignment horizontal="left" vertical="center"/>
    </xf>
    <xf numFmtId="0" fontId="71" fillId="3" borderId="126" xfId="0" applyFont="1" applyFill="1" applyBorder="1" applyAlignment="1">
      <alignment horizontal="left" vertical="center"/>
    </xf>
    <xf numFmtId="0" fontId="71" fillId="3" borderId="127" xfId="0" applyFont="1" applyFill="1" applyBorder="1" applyAlignment="1">
      <alignment horizontal="left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3" borderId="98" xfId="0" applyFont="1" applyFill="1" applyBorder="1" applyAlignment="1">
      <alignment horizontal="left" vertical="center"/>
    </xf>
    <xf numFmtId="164" fontId="71" fillId="5" borderId="125" xfId="0" applyNumberFormat="1" applyFont="1" applyFill="1" applyBorder="1" applyAlignment="1">
      <alignment horizontal="center" vertical="center"/>
    </xf>
    <xf numFmtId="164" fontId="71" fillId="5" borderId="126" xfId="0" applyNumberFormat="1" applyFont="1" applyFill="1" applyBorder="1" applyAlignment="1">
      <alignment horizontal="center" vertical="center"/>
    </xf>
    <xf numFmtId="164" fontId="71" fillId="5" borderId="127" xfId="0" applyNumberFormat="1" applyFont="1" applyFill="1" applyBorder="1" applyAlignment="1">
      <alignment horizontal="center" vertical="center"/>
    </xf>
    <xf numFmtId="0" fontId="73" fillId="0" borderId="132" xfId="0" applyFont="1" applyBorder="1" applyAlignment="1">
      <alignment horizontal="center" vertical="center"/>
    </xf>
    <xf numFmtId="0" fontId="73" fillId="0" borderId="133" xfId="0" applyFont="1" applyBorder="1" applyAlignment="1">
      <alignment horizontal="center" vertical="center"/>
    </xf>
    <xf numFmtId="0" fontId="73" fillId="0" borderId="134" xfId="0" applyFont="1" applyBorder="1" applyAlignment="1">
      <alignment horizontal="center" vertical="center"/>
    </xf>
    <xf numFmtId="0" fontId="71" fillId="0" borderId="125" xfId="0" applyFont="1" applyBorder="1" applyAlignment="1">
      <alignment horizontal="center" vertical="center"/>
    </xf>
    <xf numFmtId="0" fontId="71" fillId="0" borderId="126" xfId="0" applyFont="1" applyBorder="1" applyAlignment="1">
      <alignment horizontal="center" vertical="center"/>
    </xf>
    <xf numFmtId="0" fontId="71" fillId="0" borderId="127" xfId="0" applyFont="1" applyBorder="1" applyAlignment="1">
      <alignment horizontal="center" vertical="center"/>
    </xf>
    <xf numFmtId="0" fontId="71" fillId="3" borderId="91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125" xfId="0" applyNumberFormat="1" applyFont="1" applyFill="1" applyBorder="1" applyAlignment="1">
      <alignment horizontal="center"/>
    </xf>
    <xf numFmtId="2" fontId="77" fillId="3" borderId="126" xfId="0" applyNumberFormat="1" applyFont="1" applyFill="1" applyBorder="1" applyAlignment="1">
      <alignment horizontal="center"/>
    </xf>
    <xf numFmtId="2" fontId="77" fillId="3" borderId="127" xfId="0" applyNumberFormat="1" applyFont="1" applyFill="1" applyBorder="1" applyAlignment="1">
      <alignment horizont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0" fontId="71" fillId="0" borderId="135" xfId="0" applyFont="1" applyBorder="1" applyAlignment="1">
      <alignment horizontal="center" vertical="center"/>
    </xf>
    <xf numFmtId="0" fontId="71" fillId="0" borderId="136" xfId="0" applyFont="1" applyBorder="1" applyAlignment="1">
      <alignment horizontal="center" vertical="center"/>
    </xf>
    <xf numFmtId="0" fontId="71" fillId="0" borderId="137" xfId="0" applyFont="1" applyBorder="1" applyAlignment="1">
      <alignment horizontal="center" vertical="center"/>
    </xf>
    <xf numFmtId="2" fontId="77" fillId="3" borderId="135" xfId="0" applyNumberFormat="1" applyFont="1" applyFill="1" applyBorder="1" applyAlignment="1">
      <alignment horizontal="center"/>
    </xf>
    <xf numFmtId="2" fontId="77" fillId="3" borderId="136" xfId="0" applyNumberFormat="1" applyFont="1" applyFill="1" applyBorder="1" applyAlignment="1">
      <alignment horizontal="center"/>
    </xf>
    <xf numFmtId="2" fontId="77" fillId="3" borderId="137" xfId="0" applyNumberFormat="1" applyFont="1" applyFill="1" applyBorder="1" applyAlignment="1">
      <alignment horizontal="center"/>
    </xf>
    <xf numFmtId="0" fontId="71" fillId="0" borderId="91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2" xfId="0" applyFont="1" applyFill="1" applyBorder="1" applyAlignment="1">
      <alignment horizontal="left" vertical="center"/>
    </xf>
    <xf numFmtId="0" fontId="71" fillId="3" borderId="104" xfId="0" applyFont="1" applyFill="1" applyBorder="1" applyAlignment="1">
      <alignment horizontal="left" vertical="center"/>
    </xf>
    <xf numFmtId="0" fontId="71" fillId="3" borderId="135" xfId="0" applyFont="1" applyFill="1" applyBorder="1" applyAlignment="1">
      <alignment horizontal="left" vertical="center"/>
    </xf>
    <xf numFmtId="0" fontId="71" fillId="3" borderId="137" xfId="0" applyFont="1" applyFill="1" applyBorder="1" applyAlignment="1">
      <alignment horizontal="left" vertical="center"/>
    </xf>
    <xf numFmtId="164" fontId="71" fillId="5" borderId="135" xfId="0" applyNumberFormat="1" applyFont="1" applyFill="1" applyBorder="1" applyAlignment="1">
      <alignment horizontal="center" vertical="center"/>
    </xf>
    <xf numFmtId="164" fontId="71" fillId="5" borderId="136" xfId="0" applyNumberFormat="1" applyFont="1" applyFill="1" applyBorder="1" applyAlignment="1">
      <alignment horizontal="center" vertical="center"/>
    </xf>
    <xf numFmtId="164" fontId="71" fillId="5" borderId="137" xfId="0" applyNumberFormat="1" applyFont="1" applyFill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horizontal="left" vertical="center"/>
    </xf>
    <xf numFmtId="0" fontId="71" fillId="0" borderId="46" xfId="1892" applyFont="1" applyBorder="1" applyAlignment="1">
      <alignment horizontal="center" vertical="center"/>
    </xf>
    <xf numFmtId="0" fontId="71" fillId="0" borderId="75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6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0" borderId="100" xfId="1892" applyFont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1" fillId="3" borderId="100" xfId="0" applyFont="1" applyFill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8" xfId="1" applyFont="1" applyFill="1" applyBorder="1" applyAlignment="1">
      <alignment horizontal="center" vertical="center" wrapText="1"/>
    </xf>
    <xf numFmtId="0" fontId="8" fillId="4" borderId="99" xfId="1" applyFont="1" applyFill="1" applyBorder="1" applyAlignment="1">
      <alignment horizontal="center" vertical="center" wrapText="1"/>
    </xf>
    <xf numFmtId="0" fontId="8" fillId="4" borderId="100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100" xfId="0" applyFont="1" applyBorder="1" applyAlignment="1">
      <alignment horizontal="center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0" borderId="100" xfId="1" applyFont="1" applyBorder="1" applyAlignment="1">
      <alignment horizontal="left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100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3" borderId="98" xfId="1" applyFont="1" applyFill="1" applyBorder="1" applyAlignment="1">
      <alignment horizontal="center" vertical="center" wrapText="1"/>
    </xf>
    <xf numFmtId="0" fontId="10" fillId="3" borderId="99" xfId="1" applyFont="1" applyFill="1" applyBorder="1" applyAlignment="1">
      <alignment horizontal="center" vertical="center" wrapText="1"/>
    </xf>
    <xf numFmtId="0" fontId="10" fillId="3" borderId="100" xfId="1" applyFont="1" applyFill="1" applyBorder="1" applyAlignment="1">
      <alignment horizontal="center" vertical="center" wrapText="1"/>
    </xf>
    <xf numFmtId="0" fontId="89" fillId="0" borderId="0" xfId="0" applyFont="1"/>
    <xf numFmtId="0" fontId="91" fillId="0" borderId="69" xfId="0" applyFont="1" applyBorder="1" applyAlignment="1">
      <alignment horizontal="center" vertical="center"/>
    </xf>
    <xf numFmtId="0" fontId="91" fillId="0" borderId="136" xfId="0" applyFont="1" applyBorder="1" applyAlignment="1">
      <alignment horizontal="center" vertical="center"/>
    </xf>
    <xf numFmtId="0" fontId="91" fillId="0" borderId="137" xfId="0" applyFont="1" applyBorder="1" applyAlignment="1">
      <alignment horizontal="center" vertical="center"/>
    </xf>
    <xf numFmtId="167" fontId="91" fillId="0" borderId="69" xfId="1500" applyNumberFormat="1" applyFont="1" applyBorder="1" applyAlignment="1">
      <alignment horizontal="left" vertical="center"/>
    </xf>
    <xf numFmtId="167" fontId="91" fillId="0" borderId="137" xfId="1500" applyNumberFormat="1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28575</xdr:rowOff>
    </xdr:from>
    <xdr:to>
      <xdr:col>7</xdr:col>
      <xdr:colOff>125618</xdr:colOff>
      <xdr:row>24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7985D2-332D-1C07-9ABD-0E208084A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172075"/>
          <a:ext cx="6193042" cy="3000375"/>
        </a:xfrm>
        <a:prstGeom prst="rect">
          <a:avLst/>
        </a:prstGeom>
      </xdr:spPr>
    </xdr:pic>
    <xdr:clientData/>
  </xdr:twoCellAnchor>
  <xdr:twoCellAnchor editAs="oneCell">
    <xdr:from>
      <xdr:col>7</xdr:col>
      <xdr:colOff>152401</xdr:colOff>
      <xdr:row>16</xdr:row>
      <xdr:rowOff>28575</xdr:rowOff>
    </xdr:from>
    <xdr:to>
      <xdr:col>14</xdr:col>
      <xdr:colOff>9526</xdr:colOff>
      <xdr:row>24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AC90392-45DB-13A8-EF3D-D3B416F82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43676" y="5172075"/>
          <a:ext cx="5791200" cy="3000375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6</xdr:row>
      <xdr:rowOff>304800</xdr:rowOff>
    </xdr:from>
    <xdr:to>
      <xdr:col>14</xdr:col>
      <xdr:colOff>0</xdr:colOff>
      <xdr:row>15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030C6A7-C75C-2EC7-3A91-EA6A7866E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305050"/>
          <a:ext cx="34861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0D60C3-8FDF-D466-35E0-BA6E7CBF8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493818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17320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919B0CF-DB75-596B-E3DB-D901DF6A8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5" y="5706341"/>
          <a:ext cx="5143500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65</xdr:row>
      <xdr:rowOff>8548</xdr:rowOff>
    </xdr:from>
    <xdr:to>
      <xdr:col>13</xdr:col>
      <xdr:colOff>1514888</xdr:colOff>
      <xdr:row>65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50</xdr:row>
      <xdr:rowOff>14656</xdr:rowOff>
    </xdr:from>
    <xdr:to>
      <xdr:col>13</xdr:col>
      <xdr:colOff>1524048</xdr:colOff>
      <xdr:row>50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638174</xdr:colOff>
      <xdr:row>0</xdr:row>
      <xdr:rowOff>0</xdr:rowOff>
    </xdr:from>
    <xdr:to>
      <xdr:col>8</xdr:col>
      <xdr:colOff>1543049</xdr:colOff>
      <xdr:row>3</xdr:row>
      <xdr:rowOff>181408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24674" y="0"/>
          <a:ext cx="904875" cy="96245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1219200</xdr:colOff>
      <xdr:row>0</xdr:row>
      <xdr:rowOff>0</xdr:rowOff>
    </xdr:from>
    <xdr:to>
      <xdr:col>6</xdr:col>
      <xdr:colOff>9525</xdr:colOff>
      <xdr:row>5</xdr:row>
      <xdr:rowOff>123825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B377468A-5C37-4CAA-87F8-F66826EAE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0"/>
          <a:ext cx="12573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zoomScaleNormal="100" workbookViewId="0">
      <selection activeCell="Q10" sqref="Q10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71" t="s">
        <v>0</v>
      </c>
      <c r="C1" s="172"/>
      <c r="D1" s="173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74" t="s">
        <v>321</v>
      </c>
      <c r="C2" s="175"/>
      <c r="D2" s="176"/>
      <c r="E2" s="177"/>
      <c r="F2" s="178"/>
      <c r="G2" s="178"/>
      <c r="H2" s="178"/>
      <c r="I2" s="178"/>
      <c r="J2" s="178"/>
      <c r="K2" s="179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80" t="s">
        <v>322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2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83" t="s">
        <v>79</v>
      </c>
      <c r="C6" s="184"/>
      <c r="D6" s="185">
        <f>'Bullient '!M50+'Bullient '!M65+'Bullient '!M86</f>
        <v>1190685681</v>
      </c>
      <c r="E6" s="186"/>
      <c r="F6" s="49"/>
      <c r="G6" s="183" t="s">
        <v>80</v>
      </c>
      <c r="H6" s="184"/>
      <c r="I6" s="185">
        <f>'Bullient '!N50+'Bullient '!N65+'Bullient '!N86</f>
        <v>2288980071.9200001</v>
      </c>
      <c r="J6" s="186"/>
      <c r="K6" s="50"/>
      <c r="L6" s="183" t="s">
        <v>8</v>
      </c>
      <c r="M6" s="184"/>
      <c r="N6" s="51">
        <f>'Bullient '!L50+'Bullient '!L65+'Bullient '!L86</f>
        <v>1112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65"/>
      <c r="L7" s="166"/>
      <c r="M7" s="167"/>
      <c r="N7" s="54"/>
    </row>
    <row r="8" spans="2:16" ht="24.95" customHeight="1">
      <c r="B8" s="168" t="s">
        <v>1</v>
      </c>
      <c r="C8" s="169"/>
      <c r="D8" s="170"/>
      <c r="E8" s="55">
        <v>935.98</v>
      </c>
      <c r="F8" s="56"/>
      <c r="G8" s="168" t="s">
        <v>5</v>
      </c>
      <c r="H8" s="169"/>
      <c r="I8" s="170"/>
      <c r="J8" s="55">
        <v>1114.21</v>
      </c>
      <c r="K8" s="164"/>
      <c r="L8" s="159"/>
      <c r="M8" s="160"/>
      <c r="N8" s="44"/>
    </row>
    <row r="9" spans="2:16" ht="24.95" customHeight="1">
      <c r="B9" s="168" t="s">
        <v>2</v>
      </c>
      <c r="C9" s="169"/>
      <c r="D9" s="170"/>
      <c r="E9" s="55">
        <v>946.85</v>
      </c>
      <c r="F9" s="57"/>
      <c r="G9" s="168" t="s">
        <v>6</v>
      </c>
      <c r="H9" s="169"/>
      <c r="I9" s="170"/>
      <c r="J9" s="55">
        <v>1123.95</v>
      </c>
      <c r="K9" s="164"/>
      <c r="L9" s="159"/>
      <c r="M9" s="160"/>
      <c r="N9" s="44"/>
      <c r="P9" s="58"/>
    </row>
    <row r="10" spans="2:16" ht="24.95" customHeight="1">
      <c r="B10" s="161" t="s">
        <v>3</v>
      </c>
      <c r="C10" s="162"/>
      <c r="D10" s="163"/>
      <c r="E10" s="132">
        <f>((E8/E9)-1)*100</f>
        <v>-1.1480171093626201</v>
      </c>
      <c r="F10" s="57"/>
      <c r="G10" s="161" t="s">
        <v>3</v>
      </c>
      <c r="H10" s="162"/>
      <c r="I10" s="163"/>
      <c r="J10" s="132">
        <f>((J8/J9)-1)*100</f>
        <v>-0.86658659193025178</v>
      </c>
      <c r="K10" s="164"/>
      <c r="L10" s="159"/>
      <c r="M10" s="160"/>
      <c r="N10" s="44"/>
    </row>
    <row r="11" spans="2:16" ht="24.95" customHeight="1">
      <c r="B11" s="161" t="s">
        <v>4</v>
      </c>
      <c r="C11" s="162"/>
      <c r="D11" s="163"/>
      <c r="E11" s="132">
        <f>E8-E9</f>
        <v>-10.870000000000005</v>
      </c>
      <c r="F11" s="47"/>
      <c r="G11" s="161" t="s">
        <v>4</v>
      </c>
      <c r="H11" s="162"/>
      <c r="I11" s="163"/>
      <c r="J11" s="132">
        <f>J8-J9</f>
        <v>-9.7400000000000091</v>
      </c>
      <c r="K11" s="164"/>
      <c r="L11" s="159"/>
      <c r="M11" s="160"/>
      <c r="N11" s="44"/>
      <c r="O11" s="58"/>
    </row>
    <row r="12" spans="2:16" ht="24.95" customHeight="1">
      <c r="B12" s="59"/>
      <c r="C12" s="60"/>
      <c r="D12" s="59"/>
      <c r="E12" s="155"/>
      <c r="F12" s="156"/>
      <c r="G12" s="157"/>
      <c r="H12" s="61"/>
      <c r="I12" s="61"/>
      <c r="J12" s="62"/>
      <c r="K12" s="158"/>
      <c r="L12" s="159"/>
      <c r="M12" s="160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44</v>
      </c>
      <c r="I13" s="66" t="s">
        <v>81</v>
      </c>
      <c r="J13" s="64">
        <v>10</v>
      </c>
      <c r="K13" s="164"/>
      <c r="L13" s="159"/>
      <c r="M13" s="160"/>
      <c r="N13" s="44"/>
      <c r="O13" s="58"/>
      <c r="P13" s="58"/>
    </row>
    <row r="14" spans="2:16" ht="24.95" customHeight="1">
      <c r="B14" s="63" t="s">
        <v>85</v>
      </c>
      <c r="C14" s="64">
        <v>45</v>
      </c>
      <c r="D14" s="66" t="s">
        <v>81</v>
      </c>
      <c r="E14" s="64">
        <v>0</v>
      </c>
      <c r="F14" s="56"/>
      <c r="G14" s="189" t="s">
        <v>83</v>
      </c>
      <c r="H14" s="190"/>
      <c r="I14" s="191"/>
      <c r="J14" s="64">
        <v>7</v>
      </c>
      <c r="K14" s="164"/>
      <c r="L14" s="159"/>
      <c r="M14" s="160"/>
      <c r="N14" s="44"/>
      <c r="O14" s="58"/>
      <c r="P14" s="58"/>
    </row>
    <row r="15" spans="2:16" ht="24.95" customHeight="1">
      <c r="B15" s="161" t="s">
        <v>102</v>
      </c>
      <c r="C15" s="162" t="s">
        <v>10</v>
      </c>
      <c r="D15" s="163" t="s">
        <v>10</v>
      </c>
      <c r="E15" s="64">
        <v>5</v>
      </c>
      <c r="F15" s="47"/>
      <c r="G15" s="192" t="s">
        <v>84</v>
      </c>
      <c r="H15" s="193"/>
      <c r="I15" s="194"/>
      <c r="J15" s="64">
        <v>22</v>
      </c>
      <c r="K15" s="164"/>
      <c r="L15" s="159"/>
      <c r="M15" s="160"/>
      <c r="N15" s="52"/>
      <c r="O15" s="58"/>
      <c r="P15" s="58"/>
    </row>
    <row r="16" spans="2:16" ht="24.95" customHeight="1">
      <c r="B16" s="161" t="s">
        <v>82</v>
      </c>
      <c r="C16" s="162" t="s">
        <v>11</v>
      </c>
      <c r="D16" s="163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58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58"/>
    </row>
    <row r="22" spans="1:15" ht="24.9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24.9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65.2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87" t="s">
        <v>12</v>
      </c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02" t="s">
        <v>77</v>
      </c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</row>
    <row r="3" spans="1:14" ht="24.75" customHeight="1">
      <c r="A3" s="73"/>
      <c r="B3" s="73"/>
      <c r="C3" s="206" t="s">
        <v>323</v>
      </c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6"/>
    </row>
    <row r="4" spans="1:14" ht="21">
      <c r="A4" s="73"/>
      <c r="B4" s="73"/>
      <c r="C4" s="207" t="s">
        <v>13</v>
      </c>
      <c r="D4" s="207"/>
      <c r="E4" s="207"/>
      <c r="F4" s="207"/>
      <c r="G4" s="24"/>
      <c r="H4" s="24"/>
      <c r="I4" s="207" t="s">
        <v>14</v>
      </c>
      <c r="J4" s="207"/>
      <c r="K4" s="207"/>
      <c r="L4" s="207"/>
      <c r="M4" s="207"/>
      <c r="N4" s="207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198" t="s">
        <v>15</v>
      </c>
      <c r="J5" s="199"/>
      <c r="K5" s="200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217</v>
      </c>
      <c r="D6" s="76">
        <v>0.9</v>
      </c>
      <c r="E6" s="108">
        <v>5.88</v>
      </c>
      <c r="F6" s="77">
        <v>19000</v>
      </c>
      <c r="G6" s="31"/>
      <c r="H6" s="31"/>
      <c r="I6" s="195" t="s">
        <v>260</v>
      </c>
      <c r="J6" s="196" t="s">
        <v>260</v>
      </c>
      <c r="K6" s="197" t="s">
        <v>260</v>
      </c>
      <c r="L6" s="76">
        <v>0.08</v>
      </c>
      <c r="M6" s="109">
        <v>-11.11</v>
      </c>
      <c r="N6" s="77">
        <v>20002000</v>
      </c>
    </row>
    <row r="7" spans="1:14" s="32" customFormat="1" ht="17.100000000000001" customHeight="1">
      <c r="A7" s="73"/>
      <c r="B7" s="73"/>
      <c r="C7" s="72" t="s">
        <v>213</v>
      </c>
      <c r="D7" s="76">
        <v>27.37</v>
      </c>
      <c r="E7" s="108">
        <v>4.99</v>
      </c>
      <c r="F7" s="77">
        <v>989626</v>
      </c>
      <c r="G7" s="73"/>
      <c r="H7" s="31"/>
      <c r="I7" s="195" t="s">
        <v>308</v>
      </c>
      <c r="J7" s="196" t="s">
        <v>308</v>
      </c>
      <c r="K7" s="197" t="s">
        <v>308</v>
      </c>
      <c r="L7" s="76">
        <v>2.79</v>
      </c>
      <c r="M7" s="109">
        <v>-6.69</v>
      </c>
      <c r="N7" s="77">
        <v>9500</v>
      </c>
    </row>
    <row r="8" spans="1:14" s="32" customFormat="1" ht="17.100000000000001" customHeight="1">
      <c r="A8" s="73"/>
      <c r="B8" s="73"/>
      <c r="C8" s="72" t="s">
        <v>110</v>
      </c>
      <c r="D8" s="76">
        <v>1.53</v>
      </c>
      <c r="E8" s="108">
        <v>4.08</v>
      </c>
      <c r="F8" s="77">
        <v>2504000</v>
      </c>
      <c r="G8" s="73"/>
      <c r="H8" s="31"/>
      <c r="I8" s="195" t="s">
        <v>233</v>
      </c>
      <c r="J8" s="196" t="s">
        <v>233</v>
      </c>
      <c r="K8" s="197" t="s">
        <v>233</v>
      </c>
      <c r="L8" s="76">
        <v>31.5</v>
      </c>
      <c r="M8" s="109">
        <v>-5.97</v>
      </c>
      <c r="N8" s="77">
        <v>912591</v>
      </c>
    </row>
    <row r="9" spans="1:14" s="32" customFormat="1" ht="17.100000000000001" customHeight="1">
      <c r="A9" s="73"/>
      <c r="B9" s="73"/>
      <c r="C9" s="72" t="s">
        <v>130</v>
      </c>
      <c r="D9" s="76">
        <v>1.23</v>
      </c>
      <c r="E9" s="108">
        <v>2.5000000000000133</v>
      </c>
      <c r="F9" s="77">
        <v>20709</v>
      </c>
      <c r="G9" s="73"/>
      <c r="H9" s="31"/>
      <c r="I9" s="203" t="s">
        <v>203</v>
      </c>
      <c r="J9" s="204" t="s">
        <v>203</v>
      </c>
      <c r="K9" s="205" t="s">
        <v>203</v>
      </c>
      <c r="L9" s="76">
        <v>13.25</v>
      </c>
      <c r="M9" s="109">
        <v>-3.64</v>
      </c>
      <c r="N9" s="77">
        <v>35724</v>
      </c>
    </row>
    <row r="10" spans="1:14" s="32" customFormat="1" ht="17.100000000000001" customHeight="1">
      <c r="A10" s="73"/>
      <c r="B10" s="73"/>
      <c r="C10" s="72" t="s">
        <v>310</v>
      </c>
      <c r="D10" s="76">
        <v>4.5999999999999996</v>
      </c>
      <c r="E10" s="108">
        <v>2.2200000000000002</v>
      </c>
      <c r="F10" s="77">
        <v>3083683</v>
      </c>
      <c r="G10" s="73"/>
      <c r="H10" s="33"/>
      <c r="I10" s="195" t="s">
        <v>300</v>
      </c>
      <c r="J10" s="196" t="s">
        <v>300</v>
      </c>
      <c r="K10" s="197" t="s">
        <v>300</v>
      </c>
      <c r="L10" s="76">
        <v>6.65</v>
      </c>
      <c r="M10" s="109">
        <v>-3.62</v>
      </c>
      <c r="N10" s="77">
        <v>691461</v>
      </c>
    </row>
    <row r="11" spans="1:14" s="32" customFormat="1" ht="29.25" customHeight="1">
      <c r="A11" s="73"/>
      <c r="B11" s="73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</row>
    <row r="12" spans="1:14" s="32" customFormat="1" ht="22.5" customHeight="1">
      <c r="A12" s="73"/>
      <c r="B12" s="73"/>
      <c r="C12" s="202" t="s">
        <v>78</v>
      </c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01" t="s">
        <v>18</v>
      </c>
      <c r="D14" s="201"/>
      <c r="E14" s="201"/>
      <c r="F14" s="201"/>
      <c r="G14" s="34"/>
      <c r="H14" s="35"/>
      <c r="I14" s="201" t="s">
        <v>7</v>
      </c>
      <c r="J14" s="201"/>
      <c r="K14" s="201"/>
      <c r="L14" s="201"/>
      <c r="M14" s="201"/>
      <c r="N14" s="201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198" t="s">
        <v>15</v>
      </c>
      <c r="J15" s="199" t="s">
        <v>19</v>
      </c>
      <c r="K15" s="200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106</v>
      </c>
      <c r="D16" s="76">
        <v>2.0499999999999998</v>
      </c>
      <c r="E16" s="75">
        <v>-0.97</v>
      </c>
      <c r="F16" s="77">
        <v>687861087</v>
      </c>
      <c r="G16" s="31"/>
      <c r="H16" s="38"/>
      <c r="I16" s="208" t="s">
        <v>106</v>
      </c>
      <c r="J16" s="196" t="s">
        <v>106</v>
      </c>
      <c r="K16" s="197" t="s">
        <v>106</v>
      </c>
      <c r="L16" s="76">
        <v>2.0499999999999998</v>
      </c>
      <c r="M16" s="75">
        <v>-0.97</v>
      </c>
      <c r="N16" s="77">
        <v>1412242416.21</v>
      </c>
    </row>
    <row r="17" spans="1:14" ht="17.100000000000001" customHeight="1">
      <c r="A17" s="73"/>
      <c r="B17" s="73"/>
      <c r="C17" s="72" t="s">
        <v>296</v>
      </c>
      <c r="D17" s="76">
        <v>0.3</v>
      </c>
      <c r="E17" s="75">
        <v>-3.23</v>
      </c>
      <c r="F17" s="77">
        <v>200072894</v>
      </c>
      <c r="G17" s="31"/>
      <c r="H17" s="38"/>
      <c r="I17" s="208" t="s">
        <v>184</v>
      </c>
      <c r="J17" s="196" t="s">
        <v>184</v>
      </c>
      <c r="K17" s="197" t="s">
        <v>184</v>
      </c>
      <c r="L17" s="76">
        <v>11.85</v>
      </c>
      <c r="M17" s="75">
        <v>-0.67</v>
      </c>
      <c r="N17" s="77">
        <v>196522448.97</v>
      </c>
    </row>
    <row r="18" spans="1:14" ht="17.100000000000001" customHeight="1">
      <c r="A18" s="73"/>
      <c r="B18" s="73"/>
      <c r="C18" s="72" t="s">
        <v>258</v>
      </c>
      <c r="D18" s="76">
        <v>0.26</v>
      </c>
      <c r="E18" s="75">
        <v>0</v>
      </c>
      <c r="F18" s="77">
        <v>57700000</v>
      </c>
      <c r="G18" s="31"/>
      <c r="H18" s="38"/>
      <c r="I18" s="208" t="s">
        <v>171</v>
      </c>
      <c r="J18" s="196" t="s">
        <v>171</v>
      </c>
      <c r="K18" s="197" t="s">
        <v>171</v>
      </c>
      <c r="L18" s="76">
        <v>3.45</v>
      </c>
      <c r="M18" s="75">
        <v>-2.54</v>
      </c>
      <c r="N18" s="77">
        <v>156171344.62</v>
      </c>
    </row>
    <row r="19" spans="1:14" ht="17.100000000000001" customHeight="1">
      <c r="A19" s="73"/>
      <c r="B19" s="73"/>
      <c r="C19" s="72" t="s">
        <v>256</v>
      </c>
      <c r="D19" s="76">
        <v>0.23</v>
      </c>
      <c r="E19" s="75">
        <v>0</v>
      </c>
      <c r="F19" s="77">
        <v>46910000</v>
      </c>
      <c r="G19" s="31"/>
      <c r="H19" s="38"/>
      <c r="I19" s="208" t="s">
        <v>206</v>
      </c>
      <c r="J19" s="196" t="s">
        <v>206</v>
      </c>
      <c r="K19" s="197" t="s">
        <v>206</v>
      </c>
      <c r="L19" s="76">
        <v>4.5599999999999996</v>
      </c>
      <c r="M19" s="75">
        <v>-0.22</v>
      </c>
      <c r="N19" s="77">
        <v>95748940.090000004</v>
      </c>
    </row>
    <row r="20" spans="1:14" ht="16.5" customHeight="1">
      <c r="A20" s="73"/>
      <c r="B20" s="73"/>
      <c r="C20" s="72" t="s">
        <v>171</v>
      </c>
      <c r="D20" s="76">
        <v>3.45</v>
      </c>
      <c r="E20" s="75">
        <v>-2.54</v>
      </c>
      <c r="F20" s="77">
        <v>44786062</v>
      </c>
      <c r="G20" s="39"/>
      <c r="H20" s="39"/>
      <c r="I20" s="208" t="s">
        <v>119</v>
      </c>
      <c r="J20" s="196" t="s">
        <v>119</v>
      </c>
      <c r="K20" s="197" t="s">
        <v>119</v>
      </c>
      <c r="L20" s="76">
        <v>4.1500000000000004</v>
      </c>
      <c r="M20" s="75">
        <v>-1.19</v>
      </c>
      <c r="N20" s="77">
        <v>92923645.260000005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1"/>
  <sheetViews>
    <sheetView topLeftCell="A61" zoomScale="140" zoomScaleNormal="140" workbookViewId="0">
      <selection activeCell="P37" sqref="P37"/>
    </sheetView>
  </sheetViews>
  <sheetFormatPr defaultColWidth="9" defaultRowHeight="17.25" customHeight="1"/>
  <cols>
    <col min="1" max="1" width="1.28515625" style="68" customWidth="1"/>
    <col min="2" max="2" width="28.85546875" style="92" customWidth="1"/>
    <col min="3" max="3" width="7.85546875" style="103" customWidth="1"/>
    <col min="4" max="4" width="9" style="92" customWidth="1"/>
    <col min="5" max="6" width="9.140625" style="92" customWidth="1"/>
    <col min="7" max="7" width="9.85546875" style="92" customWidth="1"/>
    <col min="8" max="8" width="9.7109375" style="92" customWidth="1"/>
    <col min="9" max="9" width="9.85546875" style="92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92"/>
  </cols>
  <sheetData>
    <row r="1" spans="1:14" s="68" customFormat="1" ht="27.75" customHeight="1">
      <c r="A1" s="89"/>
      <c r="B1" s="247" t="s">
        <v>327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9"/>
    </row>
    <row r="2" spans="1:14" s="68" customFormat="1" ht="46.5" customHeight="1">
      <c r="B2" s="98" t="s">
        <v>15</v>
      </c>
      <c r="C2" s="99" t="s">
        <v>20</v>
      </c>
      <c r="D2" s="99" t="s">
        <v>21</v>
      </c>
      <c r="E2" s="99" t="s">
        <v>22</v>
      </c>
      <c r="F2" s="99" t="s">
        <v>23</v>
      </c>
      <c r="G2" s="99" t="s">
        <v>24</v>
      </c>
      <c r="H2" s="99" t="s">
        <v>25</v>
      </c>
      <c r="I2" s="99" t="s">
        <v>19</v>
      </c>
      <c r="J2" s="99" t="s">
        <v>26</v>
      </c>
      <c r="K2" s="100" t="s">
        <v>27</v>
      </c>
      <c r="L2" s="101" t="s">
        <v>28</v>
      </c>
      <c r="M2" s="101" t="s">
        <v>18</v>
      </c>
      <c r="N2" s="102" t="s">
        <v>7</v>
      </c>
    </row>
    <row r="3" spans="1:14" ht="12" customHeight="1">
      <c r="A3" s="92"/>
      <c r="B3" s="231" t="s">
        <v>29</v>
      </c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3"/>
    </row>
    <row r="4" spans="1:14" ht="12" customHeight="1">
      <c r="A4" s="92"/>
      <c r="B4" s="72" t="s">
        <v>258</v>
      </c>
      <c r="C4" s="70" t="s">
        <v>259</v>
      </c>
      <c r="D4" s="76">
        <v>0.27</v>
      </c>
      <c r="E4" s="76">
        <v>0.27</v>
      </c>
      <c r="F4" s="76">
        <v>0.26</v>
      </c>
      <c r="G4" s="76">
        <v>0.26</v>
      </c>
      <c r="H4" s="76">
        <v>0.25</v>
      </c>
      <c r="I4" s="76">
        <v>0.26</v>
      </c>
      <c r="J4" s="76">
        <v>0.26</v>
      </c>
      <c r="K4" s="93">
        <v>0</v>
      </c>
      <c r="L4" s="97">
        <v>25</v>
      </c>
      <c r="M4" s="77">
        <v>57700000</v>
      </c>
      <c r="N4" s="77">
        <v>15114000</v>
      </c>
    </row>
    <row r="5" spans="1:14" ht="12" customHeight="1">
      <c r="A5" s="92"/>
      <c r="B5" s="72" t="s">
        <v>171</v>
      </c>
      <c r="C5" s="70" t="s">
        <v>170</v>
      </c>
      <c r="D5" s="76">
        <v>3.53</v>
      </c>
      <c r="E5" s="76">
        <v>3.53</v>
      </c>
      <c r="F5" s="76">
        <v>3.45</v>
      </c>
      <c r="G5" s="76">
        <v>3.49</v>
      </c>
      <c r="H5" s="76">
        <v>3.54</v>
      </c>
      <c r="I5" s="76">
        <v>3.45</v>
      </c>
      <c r="J5" s="76">
        <v>3.54</v>
      </c>
      <c r="K5" s="93">
        <v>-2.54</v>
      </c>
      <c r="L5" s="97">
        <v>117</v>
      </c>
      <c r="M5" s="77">
        <v>44786062</v>
      </c>
      <c r="N5" s="77">
        <v>156171344.62</v>
      </c>
    </row>
    <row r="6" spans="1:14" ht="12" customHeight="1">
      <c r="A6" s="92"/>
      <c r="B6" s="72" t="s">
        <v>190</v>
      </c>
      <c r="C6" s="70" t="s">
        <v>191</v>
      </c>
      <c r="D6" s="76">
        <v>0.76</v>
      </c>
      <c r="E6" s="110">
        <v>0.76</v>
      </c>
      <c r="F6" s="110">
        <v>0.76</v>
      </c>
      <c r="G6" s="110">
        <v>0.76</v>
      </c>
      <c r="H6" s="76">
        <v>0.77</v>
      </c>
      <c r="I6" s="110">
        <v>0.76</v>
      </c>
      <c r="J6" s="110">
        <v>0.77</v>
      </c>
      <c r="K6" s="75">
        <v>-1.3</v>
      </c>
      <c r="L6" s="153">
        <v>2</v>
      </c>
      <c r="M6" s="96">
        <v>2000000</v>
      </c>
      <c r="N6" s="96">
        <v>1520000</v>
      </c>
    </row>
    <row r="7" spans="1:14" ht="12" customHeight="1">
      <c r="A7" s="92"/>
      <c r="B7" s="72" t="s">
        <v>256</v>
      </c>
      <c r="C7" s="70" t="s">
        <v>257</v>
      </c>
      <c r="D7" s="76">
        <v>0.22</v>
      </c>
      <c r="E7" s="118">
        <v>0.23</v>
      </c>
      <c r="F7" s="118">
        <v>0.22</v>
      </c>
      <c r="G7" s="118">
        <v>0.22</v>
      </c>
      <c r="H7" s="118">
        <v>0.23</v>
      </c>
      <c r="I7" s="118">
        <v>0.23</v>
      </c>
      <c r="J7" s="118">
        <v>0.23</v>
      </c>
      <c r="K7" s="119">
        <v>0</v>
      </c>
      <c r="L7" s="124">
        <v>21</v>
      </c>
      <c r="M7" s="117">
        <v>46910000</v>
      </c>
      <c r="N7" s="117">
        <v>10339300</v>
      </c>
    </row>
    <row r="8" spans="1:14" ht="12" customHeight="1">
      <c r="A8" s="92"/>
      <c r="B8" s="72" t="s">
        <v>296</v>
      </c>
      <c r="C8" s="70" t="s">
        <v>297</v>
      </c>
      <c r="D8" s="76">
        <v>0.31</v>
      </c>
      <c r="E8" s="76">
        <v>0.31</v>
      </c>
      <c r="F8" s="76">
        <v>0.3</v>
      </c>
      <c r="G8" s="76">
        <v>0.3</v>
      </c>
      <c r="H8" s="76">
        <v>0.31</v>
      </c>
      <c r="I8" s="76">
        <v>0.3</v>
      </c>
      <c r="J8" s="76">
        <v>0.31</v>
      </c>
      <c r="K8" s="93">
        <v>-3.23</v>
      </c>
      <c r="L8" s="97">
        <v>25</v>
      </c>
      <c r="M8" s="77">
        <v>200072894</v>
      </c>
      <c r="N8" s="77">
        <v>60121868.200000003</v>
      </c>
    </row>
    <row r="9" spans="1:14" ht="12" customHeight="1">
      <c r="A9" s="92"/>
      <c r="B9" s="72" t="s">
        <v>181</v>
      </c>
      <c r="C9" s="70" t="s">
        <v>180</v>
      </c>
      <c r="D9" s="76">
        <v>1.04</v>
      </c>
      <c r="E9" s="76">
        <v>1.04</v>
      </c>
      <c r="F9" s="76">
        <v>1.02</v>
      </c>
      <c r="G9" s="76">
        <v>1.02</v>
      </c>
      <c r="H9" s="76">
        <v>1.02</v>
      </c>
      <c r="I9" s="76">
        <v>1.02</v>
      </c>
      <c r="J9" s="76">
        <v>1.02</v>
      </c>
      <c r="K9" s="93">
        <v>0</v>
      </c>
      <c r="L9" s="97">
        <v>15</v>
      </c>
      <c r="M9" s="77">
        <v>6574520</v>
      </c>
      <c r="N9" s="77">
        <v>6730500.7999999998</v>
      </c>
    </row>
    <row r="10" spans="1:14" ht="12" customHeight="1">
      <c r="A10" s="92"/>
      <c r="B10" s="72" t="s">
        <v>250</v>
      </c>
      <c r="C10" s="70" t="s">
        <v>251</v>
      </c>
      <c r="D10" s="76">
        <v>0.06</v>
      </c>
      <c r="E10" s="118">
        <v>0.06</v>
      </c>
      <c r="F10" s="118">
        <v>0.06</v>
      </c>
      <c r="G10" s="118">
        <v>0.06</v>
      </c>
      <c r="H10" s="118">
        <v>0.06</v>
      </c>
      <c r="I10" s="118">
        <v>0.06</v>
      </c>
      <c r="J10" s="118">
        <v>0.06</v>
      </c>
      <c r="K10" s="119">
        <v>0</v>
      </c>
      <c r="L10" s="124">
        <v>9</v>
      </c>
      <c r="M10" s="117">
        <v>2048542</v>
      </c>
      <c r="N10" s="117">
        <v>122912.52</v>
      </c>
    </row>
    <row r="11" spans="1:14" ht="12" customHeight="1">
      <c r="A11" s="92"/>
      <c r="B11" s="72" t="s">
        <v>225</v>
      </c>
      <c r="C11" s="70" t="s">
        <v>226</v>
      </c>
      <c r="D11" s="118">
        <v>1.1100000000000001</v>
      </c>
      <c r="E11" s="118">
        <v>1.1100000000000001</v>
      </c>
      <c r="F11" s="118">
        <v>1.1100000000000001</v>
      </c>
      <c r="G11" s="118">
        <v>1.1100000000000001</v>
      </c>
      <c r="H11" s="118">
        <v>1.1000000000000001</v>
      </c>
      <c r="I11" s="118">
        <v>1.1100000000000001</v>
      </c>
      <c r="J11" s="118">
        <v>1.1100000000000001</v>
      </c>
      <c r="K11" s="119">
        <v>0</v>
      </c>
      <c r="L11" s="124">
        <v>3</v>
      </c>
      <c r="M11" s="117">
        <v>39000</v>
      </c>
      <c r="N11" s="117">
        <v>43290</v>
      </c>
    </row>
    <row r="12" spans="1:14" ht="12" customHeight="1">
      <c r="A12" s="92"/>
      <c r="B12" s="72" t="s">
        <v>113</v>
      </c>
      <c r="C12" s="70" t="s">
        <v>93</v>
      </c>
      <c r="D12" s="76">
        <v>0.16</v>
      </c>
      <c r="E12" s="118">
        <v>0.17</v>
      </c>
      <c r="F12" s="118">
        <v>0.16</v>
      </c>
      <c r="G12" s="118">
        <v>0.16</v>
      </c>
      <c r="H12" s="118">
        <v>0.16</v>
      </c>
      <c r="I12" s="118">
        <v>0.17</v>
      </c>
      <c r="J12" s="118">
        <v>0.17</v>
      </c>
      <c r="K12" s="119">
        <v>0</v>
      </c>
      <c r="L12" s="124">
        <v>5</v>
      </c>
      <c r="M12" s="117">
        <v>8200000</v>
      </c>
      <c r="N12" s="117">
        <v>1344000</v>
      </c>
    </row>
    <row r="13" spans="1:14" ht="12" customHeight="1">
      <c r="A13" s="92"/>
      <c r="B13" s="72" t="s">
        <v>106</v>
      </c>
      <c r="C13" s="70" t="s">
        <v>104</v>
      </c>
      <c r="D13" s="76">
        <v>2.0699999999999998</v>
      </c>
      <c r="E13" s="76">
        <v>2.08</v>
      </c>
      <c r="F13" s="76">
        <v>2.0499999999999998</v>
      </c>
      <c r="G13" s="76">
        <v>2.0499999999999998</v>
      </c>
      <c r="H13" s="76">
        <v>2.06</v>
      </c>
      <c r="I13" s="76">
        <v>2.0499999999999998</v>
      </c>
      <c r="J13" s="76">
        <v>2.0699999999999998</v>
      </c>
      <c r="K13" s="93">
        <v>-0.97</v>
      </c>
      <c r="L13" s="97">
        <v>235</v>
      </c>
      <c r="M13" s="77">
        <v>687861087</v>
      </c>
      <c r="N13" s="77">
        <v>1412242416.21</v>
      </c>
    </row>
    <row r="14" spans="1:14" ht="12" customHeight="1">
      <c r="A14" s="92"/>
      <c r="B14" s="72" t="s">
        <v>119</v>
      </c>
      <c r="C14" s="70" t="s">
        <v>120</v>
      </c>
      <c r="D14" s="76">
        <v>4.2</v>
      </c>
      <c r="E14" s="76">
        <v>4.2</v>
      </c>
      <c r="F14" s="76">
        <v>4.1500000000000004</v>
      </c>
      <c r="G14" s="76">
        <v>4.17</v>
      </c>
      <c r="H14" s="76">
        <v>4.18</v>
      </c>
      <c r="I14" s="76">
        <v>4.1500000000000004</v>
      </c>
      <c r="J14" s="76">
        <v>4.2</v>
      </c>
      <c r="K14" s="93">
        <v>-1.19</v>
      </c>
      <c r="L14" s="97">
        <v>65</v>
      </c>
      <c r="M14" s="77">
        <v>22285934</v>
      </c>
      <c r="N14" s="77">
        <v>92923645.260000005</v>
      </c>
    </row>
    <row r="15" spans="1:14" ht="12" customHeight="1">
      <c r="A15" s="92"/>
      <c r="B15" s="72" t="s">
        <v>151</v>
      </c>
      <c r="C15" s="70" t="s">
        <v>152</v>
      </c>
      <c r="D15" s="76">
        <v>0.05</v>
      </c>
      <c r="E15" s="76">
        <v>0.05</v>
      </c>
      <c r="F15" s="76">
        <v>0.05</v>
      </c>
      <c r="G15" s="76">
        <v>0.05</v>
      </c>
      <c r="H15" s="76">
        <v>0.05</v>
      </c>
      <c r="I15" s="76">
        <v>0.05</v>
      </c>
      <c r="J15" s="76">
        <v>0.05</v>
      </c>
      <c r="K15" s="93">
        <v>0</v>
      </c>
      <c r="L15" s="97">
        <v>13</v>
      </c>
      <c r="M15" s="77">
        <v>397</v>
      </c>
      <c r="N15" s="77">
        <v>19.850000000000001</v>
      </c>
    </row>
    <row r="16" spans="1:14" ht="12" customHeight="1">
      <c r="A16" s="92"/>
      <c r="B16" s="250" t="s">
        <v>115</v>
      </c>
      <c r="C16" s="251"/>
      <c r="D16" s="234"/>
      <c r="E16" s="235"/>
      <c r="F16" s="235"/>
      <c r="G16" s="235"/>
      <c r="H16" s="235"/>
      <c r="I16" s="235"/>
      <c r="J16" s="235"/>
      <c r="K16" s="236"/>
      <c r="L16" s="95">
        <f>SUM(L4:L15)</f>
        <v>535</v>
      </c>
      <c r="M16" s="95">
        <f>SUM(M4:M15)</f>
        <v>1078478436</v>
      </c>
      <c r="N16" s="96">
        <f>SUM(N4:N15)</f>
        <v>1756673297.46</v>
      </c>
    </row>
    <row r="17" spans="1:14" ht="12" customHeight="1">
      <c r="A17" s="92"/>
      <c r="B17" s="237" t="s">
        <v>30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9"/>
    </row>
    <row r="18" spans="1:14" ht="12" customHeight="1">
      <c r="A18" s="92"/>
      <c r="B18" s="72" t="s">
        <v>184</v>
      </c>
      <c r="C18" s="70" t="s">
        <v>185</v>
      </c>
      <c r="D18" s="76">
        <v>11.94</v>
      </c>
      <c r="E18" s="76">
        <v>11.94</v>
      </c>
      <c r="F18" s="76">
        <v>11.8</v>
      </c>
      <c r="G18" s="76">
        <v>11.87</v>
      </c>
      <c r="H18" s="76">
        <v>11.95</v>
      </c>
      <c r="I18" s="76">
        <v>11.85</v>
      </c>
      <c r="J18" s="76">
        <v>11.93</v>
      </c>
      <c r="K18" s="93">
        <v>-0.67</v>
      </c>
      <c r="L18" s="97">
        <v>159</v>
      </c>
      <c r="M18" s="77">
        <v>16562556</v>
      </c>
      <c r="N18" s="77">
        <v>196522448.97</v>
      </c>
    </row>
    <row r="19" spans="1:14" ht="12" customHeight="1">
      <c r="A19" s="92"/>
      <c r="B19" s="72" t="s">
        <v>272</v>
      </c>
      <c r="C19" s="70" t="s">
        <v>273</v>
      </c>
      <c r="D19" s="76">
        <v>2.63</v>
      </c>
      <c r="E19" s="76">
        <v>2.63</v>
      </c>
      <c r="F19" s="76">
        <v>2.63</v>
      </c>
      <c r="G19" s="76">
        <v>2.63</v>
      </c>
      <c r="H19" s="76">
        <v>2.63</v>
      </c>
      <c r="I19" s="76">
        <v>2.63</v>
      </c>
      <c r="J19" s="76">
        <v>2.63</v>
      </c>
      <c r="K19" s="93">
        <v>0</v>
      </c>
      <c r="L19" s="97">
        <v>1</v>
      </c>
      <c r="M19" s="77">
        <v>1889</v>
      </c>
      <c r="N19" s="77">
        <v>4968.07</v>
      </c>
    </row>
    <row r="20" spans="1:14" ht="12" customHeight="1">
      <c r="A20" s="92"/>
      <c r="B20" s="223" t="s">
        <v>192</v>
      </c>
      <c r="C20" s="224"/>
      <c r="D20" s="234"/>
      <c r="E20" s="235"/>
      <c r="F20" s="235"/>
      <c r="G20" s="235"/>
      <c r="H20" s="235"/>
      <c r="I20" s="235"/>
      <c r="J20" s="235"/>
      <c r="K20" s="236"/>
      <c r="L20" s="94">
        <f>SUM(L18:L19)</f>
        <v>160</v>
      </c>
      <c r="M20" s="95">
        <f>SUM(M18:M19)</f>
        <v>16564445</v>
      </c>
      <c r="N20" s="77">
        <f>SUM(N18:N19)</f>
        <v>196527417.03999999</v>
      </c>
    </row>
    <row r="21" spans="1:14" ht="12" customHeight="1">
      <c r="A21" s="92"/>
      <c r="B21" s="237" t="s">
        <v>125</v>
      </c>
      <c r="C21" s="238"/>
      <c r="D21" s="238"/>
      <c r="E21" s="238"/>
      <c r="F21" s="238"/>
      <c r="G21" s="238"/>
      <c r="H21" s="238" t="s">
        <v>125</v>
      </c>
      <c r="I21" s="238" t="s">
        <v>125</v>
      </c>
      <c r="J21" s="238"/>
      <c r="K21" s="238"/>
      <c r="L21" s="238"/>
      <c r="M21" s="238"/>
      <c r="N21" s="239"/>
    </row>
    <row r="22" spans="1:14" ht="12" customHeight="1">
      <c r="A22" s="92"/>
      <c r="B22" s="72" t="s">
        <v>274</v>
      </c>
      <c r="C22" s="70" t="s">
        <v>275</v>
      </c>
      <c r="D22" s="76">
        <v>0.57999999999999996</v>
      </c>
      <c r="E22" s="76">
        <v>0.57999999999999996</v>
      </c>
      <c r="F22" s="76">
        <v>0.57999999999999996</v>
      </c>
      <c r="G22" s="76">
        <v>0.57999999999999996</v>
      </c>
      <c r="H22" s="76">
        <v>0.57999999999999996</v>
      </c>
      <c r="I22" s="76">
        <v>0.57999999999999996</v>
      </c>
      <c r="J22" s="76">
        <v>0.57999999999999996</v>
      </c>
      <c r="K22" s="93">
        <v>0</v>
      </c>
      <c r="L22" s="97">
        <v>2</v>
      </c>
      <c r="M22" s="77">
        <v>6570</v>
      </c>
      <c r="N22" s="77">
        <v>3810.6</v>
      </c>
    </row>
    <row r="23" spans="1:14" ht="12" customHeight="1">
      <c r="A23" s="92"/>
      <c r="B23" s="223" t="s">
        <v>312</v>
      </c>
      <c r="C23" s="224"/>
      <c r="D23" s="234"/>
      <c r="E23" s="235"/>
      <c r="F23" s="235"/>
      <c r="G23" s="235"/>
      <c r="H23" s="235"/>
      <c r="I23" s="235"/>
      <c r="J23" s="235"/>
      <c r="K23" s="236"/>
      <c r="L23" s="94">
        <f>SUM(L22)</f>
        <v>2</v>
      </c>
      <c r="M23" s="95">
        <f>SUM(M22)</f>
        <v>6570</v>
      </c>
      <c r="N23" s="77">
        <f>SUM(N22)</f>
        <v>3810.6</v>
      </c>
    </row>
    <row r="24" spans="1:14" ht="12" customHeight="1">
      <c r="A24" s="92"/>
      <c r="B24" s="225" t="s">
        <v>107</v>
      </c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7"/>
    </row>
    <row r="25" spans="1:14" ht="12" customHeight="1">
      <c r="A25" s="92"/>
      <c r="B25" s="72" t="s">
        <v>233</v>
      </c>
      <c r="C25" s="70" t="s">
        <v>234</v>
      </c>
      <c r="D25" s="118">
        <v>33.5</v>
      </c>
      <c r="E25" s="118">
        <v>33.5</v>
      </c>
      <c r="F25" s="118">
        <v>31.5</v>
      </c>
      <c r="G25" s="118">
        <v>32.18</v>
      </c>
      <c r="H25" s="118">
        <v>33.39</v>
      </c>
      <c r="I25" s="118">
        <v>31.5</v>
      </c>
      <c r="J25" s="118">
        <v>33.5</v>
      </c>
      <c r="K25" s="119">
        <v>-5.97</v>
      </c>
      <c r="L25" s="124">
        <v>29</v>
      </c>
      <c r="M25" s="117">
        <v>912591</v>
      </c>
      <c r="N25" s="117">
        <v>29370425.5</v>
      </c>
    </row>
    <row r="26" spans="1:14" ht="12" customHeight="1">
      <c r="A26" s="92"/>
      <c r="B26" s="72" t="s">
        <v>310</v>
      </c>
      <c r="C26" s="70" t="s">
        <v>311</v>
      </c>
      <c r="D26" s="118">
        <v>4.5</v>
      </c>
      <c r="E26" s="118">
        <v>4.5999999999999996</v>
      </c>
      <c r="F26" s="118">
        <v>4.4000000000000004</v>
      </c>
      <c r="G26" s="118">
        <v>4.54</v>
      </c>
      <c r="H26" s="118">
        <v>4.29</v>
      </c>
      <c r="I26" s="118">
        <v>4.5999999999999996</v>
      </c>
      <c r="J26" s="118">
        <v>4.5</v>
      </c>
      <c r="K26" s="119">
        <v>2.2200000000000002</v>
      </c>
      <c r="L26" s="124">
        <v>45</v>
      </c>
      <c r="M26" s="117">
        <v>3083683</v>
      </c>
      <c r="N26" s="117">
        <v>13998842.16</v>
      </c>
    </row>
    <row r="27" spans="1:14" ht="12" customHeight="1">
      <c r="A27" s="92"/>
      <c r="B27" s="72" t="s">
        <v>127</v>
      </c>
      <c r="C27" s="70" t="s">
        <v>126</v>
      </c>
      <c r="D27" s="110">
        <v>7.25</v>
      </c>
      <c r="E27" s="118">
        <v>7.25</v>
      </c>
      <c r="F27" s="118">
        <v>7.25</v>
      </c>
      <c r="G27" s="118">
        <v>7.25</v>
      </c>
      <c r="H27" s="118">
        <v>7.5</v>
      </c>
      <c r="I27" s="118">
        <v>7.25</v>
      </c>
      <c r="J27" s="118">
        <v>7.5</v>
      </c>
      <c r="K27" s="119">
        <v>-3.33</v>
      </c>
      <c r="L27" s="124">
        <v>10</v>
      </c>
      <c r="M27" s="117">
        <v>1505531</v>
      </c>
      <c r="N27" s="117">
        <v>10915099.75</v>
      </c>
    </row>
    <row r="28" spans="1:14" ht="12" customHeight="1">
      <c r="A28" s="92"/>
      <c r="B28" s="72" t="s">
        <v>244</v>
      </c>
      <c r="C28" s="70" t="s">
        <v>245</v>
      </c>
      <c r="D28" s="76">
        <v>3.37</v>
      </c>
      <c r="E28" s="110">
        <v>3.37</v>
      </c>
      <c r="F28" s="110">
        <v>3.37</v>
      </c>
      <c r="G28" s="110">
        <v>3.37</v>
      </c>
      <c r="H28" s="110">
        <v>3.4</v>
      </c>
      <c r="I28" s="110">
        <v>3.37</v>
      </c>
      <c r="J28" s="110">
        <v>3.4</v>
      </c>
      <c r="K28" s="75">
        <v>-0.88</v>
      </c>
      <c r="L28" s="112">
        <v>11</v>
      </c>
      <c r="M28" s="96">
        <v>1451842</v>
      </c>
      <c r="N28" s="96">
        <v>4892707.54</v>
      </c>
    </row>
    <row r="29" spans="1:14" ht="12" customHeight="1">
      <c r="A29" s="92"/>
      <c r="B29" s="72" t="s">
        <v>217</v>
      </c>
      <c r="C29" s="70" t="s">
        <v>216</v>
      </c>
      <c r="D29" s="76">
        <v>0.9</v>
      </c>
      <c r="E29" s="110">
        <v>0.9</v>
      </c>
      <c r="F29" s="110">
        <v>0.9</v>
      </c>
      <c r="G29" s="110">
        <v>0.9</v>
      </c>
      <c r="H29" s="110">
        <v>0.85</v>
      </c>
      <c r="I29" s="110">
        <v>0.9</v>
      </c>
      <c r="J29" s="110">
        <v>0.85</v>
      </c>
      <c r="K29" s="75">
        <v>5.88</v>
      </c>
      <c r="L29" s="112">
        <v>3</v>
      </c>
      <c r="M29" s="96">
        <v>19000</v>
      </c>
      <c r="N29" s="96">
        <v>17100</v>
      </c>
    </row>
    <row r="30" spans="1:14" ht="12" customHeight="1">
      <c r="A30" s="92"/>
      <c r="B30" s="72" t="s">
        <v>298</v>
      </c>
      <c r="C30" s="70" t="s">
        <v>299</v>
      </c>
      <c r="D30" s="76">
        <v>0.7</v>
      </c>
      <c r="E30" s="110">
        <v>0.7</v>
      </c>
      <c r="F30" s="110">
        <v>0.7</v>
      </c>
      <c r="G30" s="110">
        <v>0.7</v>
      </c>
      <c r="H30" s="110">
        <v>0.7</v>
      </c>
      <c r="I30" s="110">
        <v>0.7</v>
      </c>
      <c r="J30" s="110">
        <v>0.7</v>
      </c>
      <c r="K30" s="75">
        <v>0</v>
      </c>
      <c r="L30" s="112">
        <v>4</v>
      </c>
      <c r="M30" s="96">
        <v>68054</v>
      </c>
      <c r="N30" s="96">
        <v>47637.8</v>
      </c>
    </row>
    <row r="31" spans="1:14" ht="12" customHeight="1">
      <c r="A31" s="92"/>
      <c r="B31" s="223" t="s">
        <v>116</v>
      </c>
      <c r="C31" s="224"/>
      <c r="D31" s="228"/>
      <c r="E31" s="229"/>
      <c r="F31" s="229"/>
      <c r="G31" s="229"/>
      <c r="H31" s="229"/>
      <c r="I31" s="229"/>
      <c r="J31" s="229"/>
      <c r="K31" s="230"/>
      <c r="L31" s="74">
        <f>SUM(L25:L30)</f>
        <v>102</v>
      </c>
      <c r="M31" s="74">
        <f>SUM(M25:M30)</f>
        <v>7040701</v>
      </c>
      <c r="N31" s="74">
        <f>SUM(N25:N30)</f>
        <v>59241812.749999993</v>
      </c>
    </row>
    <row r="32" spans="1:14" ht="12" customHeight="1">
      <c r="A32" s="92"/>
      <c r="B32" s="225" t="s">
        <v>108</v>
      </c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7"/>
    </row>
    <row r="33" spans="1:14" ht="12" customHeight="1">
      <c r="A33" s="92"/>
      <c r="B33" s="72" t="s">
        <v>206</v>
      </c>
      <c r="C33" s="70" t="s">
        <v>207</v>
      </c>
      <c r="D33" s="110">
        <v>4.57</v>
      </c>
      <c r="E33" s="110">
        <v>4.58</v>
      </c>
      <c r="F33" s="110">
        <v>4.51</v>
      </c>
      <c r="G33" s="76">
        <v>4.57</v>
      </c>
      <c r="H33" s="76">
        <v>4.57</v>
      </c>
      <c r="I33" s="76">
        <v>4.5599999999999996</v>
      </c>
      <c r="J33" s="76">
        <v>4.57</v>
      </c>
      <c r="K33" s="93">
        <v>-0.22</v>
      </c>
      <c r="L33" s="97">
        <v>64</v>
      </c>
      <c r="M33" s="77">
        <v>20958496</v>
      </c>
      <c r="N33" s="77">
        <v>95748940.090000004</v>
      </c>
    </row>
    <row r="34" spans="1:14" ht="12" customHeight="1">
      <c r="A34" s="92"/>
      <c r="B34" s="72" t="s">
        <v>130</v>
      </c>
      <c r="C34" s="70" t="s">
        <v>131</v>
      </c>
      <c r="D34" s="110">
        <v>1.23</v>
      </c>
      <c r="E34" s="110">
        <v>1.23</v>
      </c>
      <c r="F34" s="110">
        <v>1.23</v>
      </c>
      <c r="G34" s="118">
        <v>1.23</v>
      </c>
      <c r="H34" s="118">
        <v>1.2</v>
      </c>
      <c r="I34" s="118">
        <v>1.23</v>
      </c>
      <c r="J34" s="118">
        <v>1.2</v>
      </c>
      <c r="K34" s="119">
        <v>2.5000000000000133</v>
      </c>
      <c r="L34" s="124">
        <v>2</v>
      </c>
      <c r="M34" s="117">
        <v>20709</v>
      </c>
      <c r="N34" s="117">
        <v>25472.07</v>
      </c>
    </row>
    <row r="35" spans="1:14" ht="12" customHeight="1">
      <c r="A35" s="92"/>
      <c r="B35" s="72" t="s">
        <v>268</v>
      </c>
      <c r="C35" s="70" t="s">
        <v>269</v>
      </c>
      <c r="D35" s="110">
        <v>2.52</v>
      </c>
      <c r="E35" s="110">
        <v>2.52</v>
      </c>
      <c r="F35" s="110">
        <v>2.52</v>
      </c>
      <c r="G35" s="118">
        <v>2.52</v>
      </c>
      <c r="H35" s="118">
        <v>2.5099999999999998</v>
      </c>
      <c r="I35" s="118">
        <v>2.52</v>
      </c>
      <c r="J35" s="118">
        <v>2.52</v>
      </c>
      <c r="K35" s="119">
        <v>0</v>
      </c>
      <c r="L35" s="124">
        <v>1</v>
      </c>
      <c r="M35" s="117">
        <v>1000</v>
      </c>
      <c r="N35" s="117">
        <v>2520</v>
      </c>
    </row>
    <row r="36" spans="1:14" ht="12" customHeight="1">
      <c r="A36" s="92"/>
      <c r="B36" s="72" t="s">
        <v>308</v>
      </c>
      <c r="C36" s="70" t="s">
        <v>309</v>
      </c>
      <c r="D36" s="110">
        <v>2.81</v>
      </c>
      <c r="E36" s="118">
        <v>2.81</v>
      </c>
      <c r="F36" s="118">
        <v>2.79</v>
      </c>
      <c r="G36" s="118">
        <v>2.8</v>
      </c>
      <c r="H36" s="118">
        <v>2.99</v>
      </c>
      <c r="I36" s="118">
        <v>2.79</v>
      </c>
      <c r="J36" s="118">
        <v>2.99</v>
      </c>
      <c r="K36" s="119">
        <v>-6.69</v>
      </c>
      <c r="L36" s="124">
        <v>4</v>
      </c>
      <c r="M36" s="117">
        <v>9500</v>
      </c>
      <c r="N36" s="117">
        <v>26637.5</v>
      </c>
    </row>
    <row r="37" spans="1:14" ht="12" customHeight="1">
      <c r="A37" s="92"/>
      <c r="B37" s="72" t="s">
        <v>215</v>
      </c>
      <c r="C37" s="70" t="s">
        <v>214</v>
      </c>
      <c r="D37" s="110">
        <v>2.5499999999999998</v>
      </c>
      <c r="E37" s="110">
        <v>2.5499999999999998</v>
      </c>
      <c r="F37" s="110">
        <v>2.5</v>
      </c>
      <c r="G37" s="76">
        <v>2.52</v>
      </c>
      <c r="H37" s="76">
        <v>2.5499999999999998</v>
      </c>
      <c r="I37" s="76">
        <v>2.54</v>
      </c>
      <c r="J37" s="76">
        <v>2.5499999999999998</v>
      </c>
      <c r="K37" s="93">
        <v>-0.39</v>
      </c>
      <c r="L37" s="97">
        <v>47</v>
      </c>
      <c r="M37" s="77">
        <v>13886843</v>
      </c>
      <c r="N37" s="77">
        <v>34999761.049999997</v>
      </c>
    </row>
    <row r="38" spans="1:14" ht="12" customHeight="1">
      <c r="A38" s="92"/>
      <c r="B38" s="72" t="s">
        <v>188</v>
      </c>
      <c r="C38" s="70" t="s">
        <v>189</v>
      </c>
      <c r="D38" s="110">
        <v>2.1</v>
      </c>
      <c r="E38" s="110">
        <v>2.1</v>
      </c>
      <c r="F38" s="110">
        <v>2.1</v>
      </c>
      <c r="G38" s="110">
        <v>2.1</v>
      </c>
      <c r="H38" s="76">
        <v>2.1</v>
      </c>
      <c r="I38" s="110">
        <v>2.1</v>
      </c>
      <c r="J38" s="110">
        <v>2.1</v>
      </c>
      <c r="K38" s="75">
        <v>0</v>
      </c>
      <c r="L38" s="153">
        <v>2</v>
      </c>
      <c r="M38" s="96">
        <v>118611</v>
      </c>
      <c r="N38" s="96">
        <v>249083.1</v>
      </c>
    </row>
    <row r="39" spans="1:14" ht="12" customHeight="1">
      <c r="A39" s="92"/>
      <c r="B39" s="72" t="s">
        <v>300</v>
      </c>
      <c r="C39" s="70" t="s">
        <v>301</v>
      </c>
      <c r="D39" s="110">
        <v>6.8</v>
      </c>
      <c r="E39" s="110">
        <v>6.8</v>
      </c>
      <c r="F39" s="110">
        <v>6.65</v>
      </c>
      <c r="G39" s="76">
        <v>6.74</v>
      </c>
      <c r="H39" s="76">
        <v>6.9</v>
      </c>
      <c r="I39" s="76">
        <v>6.65</v>
      </c>
      <c r="J39" s="76">
        <v>6.9</v>
      </c>
      <c r="K39" s="93">
        <v>-3.62</v>
      </c>
      <c r="L39" s="97">
        <v>11</v>
      </c>
      <c r="M39" s="77">
        <v>691461</v>
      </c>
      <c r="N39" s="77">
        <v>4661934.8</v>
      </c>
    </row>
    <row r="40" spans="1:14" ht="12" customHeight="1">
      <c r="A40" s="92"/>
      <c r="B40" s="72" t="s">
        <v>280</v>
      </c>
      <c r="C40" s="70" t="s">
        <v>220</v>
      </c>
      <c r="D40" s="110">
        <v>2.2799999999999998</v>
      </c>
      <c r="E40" s="110">
        <v>2.2799999999999998</v>
      </c>
      <c r="F40" s="110">
        <v>2.2799999999999998</v>
      </c>
      <c r="G40" s="76">
        <v>2.2799999999999998</v>
      </c>
      <c r="H40" s="76">
        <v>2.3199999999999998</v>
      </c>
      <c r="I40" s="76">
        <v>2.2799999999999998</v>
      </c>
      <c r="J40" s="76">
        <v>2.2799999999999998</v>
      </c>
      <c r="K40" s="93">
        <v>0</v>
      </c>
      <c r="L40" s="97">
        <v>3</v>
      </c>
      <c r="M40" s="77">
        <v>296000</v>
      </c>
      <c r="N40" s="77">
        <v>674880</v>
      </c>
    </row>
    <row r="41" spans="1:14" ht="12" customHeight="1">
      <c r="A41" s="92"/>
      <c r="B41" s="240" t="s">
        <v>117</v>
      </c>
      <c r="C41" s="241"/>
      <c r="D41" s="228"/>
      <c r="E41" s="229"/>
      <c r="F41" s="229"/>
      <c r="G41" s="229"/>
      <c r="H41" s="229"/>
      <c r="I41" s="229"/>
      <c r="J41" s="229"/>
      <c r="K41" s="230"/>
      <c r="L41" s="74">
        <f>SUM(L33:L40)</f>
        <v>134</v>
      </c>
      <c r="M41" s="74">
        <f>SUM(M33:M40)</f>
        <v>35982620</v>
      </c>
      <c r="N41" s="74">
        <f>SUM(N33:N40)</f>
        <v>136389228.60999998</v>
      </c>
    </row>
    <row r="42" spans="1:14" ht="12" customHeight="1">
      <c r="A42" s="92"/>
      <c r="B42" s="225" t="s">
        <v>31</v>
      </c>
      <c r="C42" s="226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7"/>
    </row>
    <row r="43" spans="1:14" ht="12" customHeight="1">
      <c r="A43" s="92"/>
      <c r="B43" s="72" t="s">
        <v>246</v>
      </c>
      <c r="C43" s="70" t="s">
        <v>247</v>
      </c>
      <c r="D43" s="110">
        <v>11.7</v>
      </c>
      <c r="E43" s="110">
        <v>11.7</v>
      </c>
      <c r="F43" s="110">
        <v>11.5</v>
      </c>
      <c r="G43" s="110">
        <v>11.5</v>
      </c>
      <c r="H43" s="110">
        <v>11.7</v>
      </c>
      <c r="I43" s="110">
        <v>11.5</v>
      </c>
      <c r="J43" s="110">
        <v>11.7</v>
      </c>
      <c r="K43" s="75">
        <v>-1.71</v>
      </c>
      <c r="L43" s="112">
        <v>3</v>
      </c>
      <c r="M43" s="96">
        <v>973723</v>
      </c>
      <c r="N43" s="96">
        <v>11198614.5</v>
      </c>
    </row>
    <row r="44" spans="1:14" ht="12" customHeight="1">
      <c r="A44" s="92"/>
      <c r="B44" s="72" t="s">
        <v>163</v>
      </c>
      <c r="C44" s="70" t="s">
        <v>162</v>
      </c>
      <c r="D44" s="110">
        <v>9.3000000000000007</v>
      </c>
      <c r="E44" s="110">
        <v>9.3000000000000007</v>
      </c>
      <c r="F44" s="110">
        <v>9.19</v>
      </c>
      <c r="G44" s="110">
        <v>9.2100000000000009</v>
      </c>
      <c r="H44" s="110">
        <v>9.3000000000000007</v>
      </c>
      <c r="I44" s="110">
        <v>9.19</v>
      </c>
      <c r="J44" s="110">
        <v>9.3000000000000007</v>
      </c>
      <c r="K44" s="75">
        <v>-1.18</v>
      </c>
      <c r="L44" s="153">
        <v>5</v>
      </c>
      <c r="M44" s="96">
        <v>705000</v>
      </c>
      <c r="N44" s="96">
        <v>6491430</v>
      </c>
    </row>
    <row r="45" spans="1:14" ht="12" customHeight="1">
      <c r="A45" s="92"/>
      <c r="B45" s="72" t="s">
        <v>132</v>
      </c>
      <c r="C45" s="70" t="s">
        <v>133</v>
      </c>
      <c r="D45" s="110">
        <v>23.25</v>
      </c>
      <c r="E45" s="118">
        <v>23.25</v>
      </c>
      <c r="F45" s="118">
        <v>23.25</v>
      </c>
      <c r="G45" s="118">
        <v>23.25</v>
      </c>
      <c r="H45" s="118">
        <v>23.21</v>
      </c>
      <c r="I45" s="118">
        <v>23.25</v>
      </c>
      <c r="J45" s="118">
        <v>23.25</v>
      </c>
      <c r="K45" s="119">
        <v>0</v>
      </c>
      <c r="L45" s="124">
        <v>1</v>
      </c>
      <c r="M45" s="117">
        <v>11851</v>
      </c>
      <c r="N45" s="117">
        <v>275535.75</v>
      </c>
    </row>
    <row r="46" spans="1:14" ht="12" customHeight="1">
      <c r="A46" s="92"/>
      <c r="B46" s="242" t="s">
        <v>121</v>
      </c>
      <c r="C46" s="243"/>
      <c r="D46" s="228"/>
      <c r="E46" s="229"/>
      <c r="F46" s="229"/>
      <c r="G46" s="229"/>
      <c r="H46" s="229"/>
      <c r="I46" s="229"/>
      <c r="J46" s="229"/>
      <c r="K46" s="230"/>
      <c r="L46" s="74">
        <f>SUM(L43:L45)</f>
        <v>9</v>
      </c>
      <c r="M46" s="74">
        <f>SUM(M43:M45)</f>
        <v>1690574</v>
      </c>
      <c r="N46" s="74">
        <f>SUM(N43:N45)</f>
        <v>17965580.25</v>
      </c>
    </row>
    <row r="47" spans="1:14" ht="12" customHeight="1">
      <c r="A47" s="92"/>
      <c r="B47" s="215" t="s">
        <v>109</v>
      </c>
      <c r="C47" s="216"/>
      <c r="D47" s="216"/>
      <c r="E47" s="216"/>
      <c r="F47" s="216"/>
      <c r="G47" s="216"/>
      <c r="H47" s="216"/>
      <c r="I47" s="216"/>
      <c r="J47" s="216"/>
      <c r="K47" s="216"/>
      <c r="L47" s="216"/>
      <c r="M47" s="216"/>
      <c r="N47" s="217"/>
    </row>
    <row r="48" spans="1:14" ht="12" customHeight="1">
      <c r="A48" s="92"/>
      <c r="B48" s="72" t="s">
        <v>203</v>
      </c>
      <c r="C48" s="70" t="s">
        <v>202</v>
      </c>
      <c r="D48" s="110">
        <v>13.75</v>
      </c>
      <c r="E48" s="110">
        <v>13.75</v>
      </c>
      <c r="F48" s="110">
        <v>13.25</v>
      </c>
      <c r="G48" s="110">
        <v>13.26</v>
      </c>
      <c r="H48" s="110">
        <v>13.75</v>
      </c>
      <c r="I48" s="110">
        <v>13.25</v>
      </c>
      <c r="J48" s="110">
        <v>13.75</v>
      </c>
      <c r="K48" s="75">
        <v>-3.64</v>
      </c>
      <c r="L48" s="112">
        <v>3</v>
      </c>
      <c r="M48" s="96">
        <v>35724</v>
      </c>
      <c r="N48" s="96">
        <v>473705</v>
      </c>
    </row>
    <row r="49" spans="1:14" ht="12" customHeight="1">
      <c r="A49" s="92"/>
      <c r="B49" s="223" t="s">
        <v>118</v>
      </c>
      <c r="C49" s="224"/>
      <c r="D49" s="220"/>
      <c r="E49" s="221"/>
      <c r="F49" s="221"/>
      <c r="G49" s="221"/>
      <c r="H49" s="221"/>
      <c r="I49" s="221"/>
      <c r="J49" s="221"/>
      <c r="K49" s="222"/>
      <c r="L49" s="74">
        <f>SUM(L48)</f>
        <v>3</v>
      </c>
      <c r="M49" s="74">
        <f>SUM(M48)</f>
        <v>35724</v>
      </c>
      <c r="N49" s="74">
        <f>SUM(N48)</f>
        <v>473705</v>
      </c>
    </row>
    <row r="50" spans="1:14" s="68" customFormat="1" ht="18.75" customHeight="1">
      <c r="B50" s="90" t="s">
        <v>32</v>
      </c>
      <c r="C50" s="244"/>
      <c r="D50" s="245"/>
      <c r="E50" s="245"/>
      <c r="F50" s="245"/>
      <c r="G50" s="245"/>
      <c r="H50" s="245"/>
      <c r="I50" s="245"/>
      <c r="J50" s="245"/>
      <c r="K50" s="246"/>
      <c r="L50" s="91">
        <f>L49+L46+L41+L31+L23+L20+L16</f>
        <v>945</v>
      </c>
      <c r="M50" s="91">
        <f t="shared" ref="M50:N50" si="0">M49+M46+M41+M31+M23+M20+M16</f>
        <v>1139799070</v>
      </c>
      <c r="N50" s="91">
        <f t="shared" si="0"/>
        <v>2167274851.71</v>
      </c>
    </row>
    <row r="51" spans="1:14" s="68" customFormat="1" ht="27.75" customHeight="1">
      <c r="A51" s="89"/>
      <c r="B51" s="212" t="s">
        <v>326</v>
      </c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4"/>
    </row>
    <row r="52" spans="1:14" s="68" customFormat="1" ht="46.5" customHeight="1">
      <c r="B52" s="98" t="s">
        <v>15</v>
      </c>
      <c r="C52" s="99" t="s">
        <v>20</v>
      </c>
      <c r="D52" s="99" t="s">
        <v>21</v>
      </c>
      <c r="E52" s="99" t="s">
        <v>22</v>
      </c>
      <c r="F52" s="99" t="s">
        <v>23</v>
      </c>
      <c r="G52" s="99" t="s">
        <v>24</v>
      </c>
      <c r="H52" s="99" t="s">
        <v>25</v>
      </c>
      <c r="I52" s="99" t="s">
        <v>19</v>
      </c>
      <c r="J52" s="99" t="s">
        <v>26</v>
      </c>
      <c r="K52" s="100" t="s">
        <v>27</v>
      </c>
      <c r="L52" s="101" t="s">
        <v>28</v>
      </c>
      <c r="M52" s="101" t="s">
        <v>18</v>
      </c>
      <c r="N52" s="102" t="s">
        <v>7</v>
      </c>
    </row>
    <row r="53" spans="1:14" ht="12" customHeight="1">
      <c r="A53" s="92"/>
      <c r="B53" s="231" t="s">
        <v>29</v>
      </c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3"/>
    </row>
    <row r="54" spans="1:14" ht="12" customHeight="1">
      <c r="A54" s="92"/>
      <c r="B54" s="72" t="s">
        <v>212</v>
      </c>
      <c r="C54" s="70" t="s">
        <v>211</v>
      </c>
      <c r="D54" s="110">
        <v>0.7</v>
      </c>
      <c r="E54" s="110">
        <v>0.7</v>
      </c>
      <c r="F54" s="75">
        <v>0.7</v>
      </c>
      <c r="G54" s="75">
        <v>0.7</v>
      </c>
      <c r="H54" s="110">
        <v>0.7</v>
      </c>
      <c r="I54" s="110">
        <v>0.7</v>
      </c>
      <c r="J54" s="110">
        <v>0.7</v>
      </c>
      <c r="K54" s="75">
        <v>0</v>
      </c>
      <c r="L54" s="112">
        <v>6</v>
      </c>
      <c r="M54" s="96">
        <v>3350000</v>
      </c>
      <c r="N54" s="96">
        <v>2345000</v>
      </c>
    </row>
    <row r="55" spans="1:14" ht="12" customHeight="1">
      <c r="A55" s="92"/>
      <c r="B55" s="250" t="s">
        <v>115</v>
      </c>
      <c r="C55" s="251"/>
      <c r="D55" s="234"/>
      <c r="E55" s="235"/>
      <c r="F55" s="235"/>
      <c r="G55" s="235"/>
      <c r="H55" s="235"/>
      <c r="I55" s="235"/>
      <c r="J55" s="235"/>
      <c r="K55" s="236"/>
      <c r="L55" s="95">
        <f>SUM(L54)</f>
        <v>6</v>
      </c>
      <c r="M55" s="95">
        <f>SUM(M54)</f>
        <v>3350000</v>
      </c>
      <c r="N55" s="96">
        <f>SUM(N54)</f>
        <v>2345000</v>
      </c>
    </row>
    <row r="56" spans="1:14" ht="12" customHeight="1">
      <c r="A56" s="92"/>
      <c r="B56" s="225" t="s">
        <v>107</v>
      </c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7"/>
    </row>
    <row r="57" spans="1:14" ht="12" customHeight="1">
      <c r="A57" s="92"/>
      <c r="B57" s="72" t="s">
        <v>33</v>
      </c>
      <c r="C57" s="88" t="s">
        <v>34</v>
      </c>
      <c r="D57" s="110">
        <v>1.5</v>
      </c>
      <c r="E57" s="110">
        <v>1.5</v>
      </c>
      <c r="F57" s="110">
        <v>1.5</v>
      </c>
      <c r="G57" s="110">
        <v>1.5</v>
      </c>
      <c r="H57" s="110">
        <v>1.52</v>
      </c>
      <c r="I57" s="110">
        <v>1.5</v>
      </c>
      <c r="J57" s="110">
        <v>1.5</v>
      </c>
      <c r="K57" s="75">
        <v>0</v>
      </c>
      <c r="L57" s="112">
        <v>3</v>
      </c>
      <c r="M57" s="96">
        <v>1500662</v>
      </c>
      <c r="N57" s="96">
        <v>2250993</v>
      </c>
    </row>
    <row r="58" spans="1:14" ht="12" customHeight="1">
      <c r="A58" s="92"/>
      <c r="B58" s="223" t="s">
        <v>116</v>
      </c>
      <c r="C58" s="224"/>
      <c r="D58" s="228"/>
      <c r="E58" s="229"/>
      <c r="F58" s="229"/>
      <c r="G58" s="229"/>
      <c r="H58" s="229"/>
      <c r="I58" s="229"/>
      <c r="J58" s="229"/>
      <c r="K58" s="230"/>
      <c r="L58" s="74">
        <f>SUM(L57)</f>
        <v>3</v>
      </c>
      <c r="M58" s="74">
        <f>SUM(M57)</f>
        <v>1500662</v>
      </c>
      <c r="N58" s="74">
        <f>SUM(N57)</f>
        <v>2250993</v>
      </c>
    </row>
    <row r="59" spans="1:14" ht="12" customHeight="1">
      <c r="A59" s="92"/>
      <c r="B59" s="225" t="s">
        <v>107</v>
      </c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7"/>
    </row>
    <row r="60" spans="1:14" ht="12" customHeight="1">
      <c r="A60" s="92"/>
      <c r="B60" s="72" t="s">
        <v>35</v>
      </c>
      <c r="C60" s="70" t="s">
        <v>36</v>
      </c>
      <c r="D60" s="76">
        <v>3.57</v>
      </c>
      <c r="E60" s="76">
        <v>3.57</v>
      </c>
      <c r="F60" s="76">
        <v>3.5</v>
      </c>
      <c r="G60" s="76">
        <v>3.51</v>
      </c>
      <c r="H60" s="76">
        <v>3.62</v>
      </c>
      <c r="I60" s="76">
        <v>3.51</v>
      </c>
      <c r="J60" s="76">
        <v>3.59</v>
      </c>
      <c r="K60" s="93">
        <v>-2.23</v>
      </c>
      <c r="L60" s="97">
        <v>45</v>
      </c>
      <c r="M60" s="77">
        <v>11014929</v>
      </c>
      <c r="N60" s="77">
        <v>38649214.960000001</v>
      </c>
    </row>
    <row r="61" spans="1:14" ht="12" customHeight="1">
      <c r="A61" s="92"/>
      <c r="B61" s="223" t="s">
        <v>116</v>
      </c>
      <c r="C61" s="224"/>
      <c r="D61" s="228"/>
      <c r="E61" s="229"/>
      <c r="F61" s="229"/>
      <c r="G61" s="229"/>
      <c r="H61" s="229"/>
      <c r="I61" s="229"/>
      <c r="J61" s="229"/>
      <c r="K61" s="230"/>
      <c r="L61" s="74">
        <f>SUM(L60)</f>
        <v>45</v>
      </c>
      <c r="M61" s="74">
        <f>SUM(M60)</f>
        <v>11014929</v>
      </c>
      <c r="N61" s="74">
        <f>SUM(N60)</f>
        <v>38649214.960000001</v>
      </c>
    </row>
    <row r="62" spans="1:14" ht="12" customHeight="1">
      <c r="A62" s="92"/>
      <c r="B62" s="215" t="s">
        <v>31</v>
      </c>
      <c r="C62" s="216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7"/>
    </row>
    <row r="63" spans="1:14" ht="12" customHeight="1">
      <c r="A63" s="92"/>
      <c r="B63" s="72" t="s">
        <v>235</v>
      </c>
      <c r="C63" s="88" t="s">
        <v>236</v>
      </c>
      <c r="D63" s="110">
        <v>25</v>
      </c>
      <c r="E63" s="110">
        <v>30</v>
      </c>
      <c r="F63" s="110">
        <v>25</v>
      </c>
      <c r="G63" s="110">
        <v>29.32</v>
      </c>
      <c r="H63" s="110">
        <v>31</v>
      </c>
      <c r="I63" s="110">
        <v>30</v>
      </c>
      <c r="J63" s="110">
        <v>31</v>
      </c>
      <c r="K63" s="75">
        <v>-3.23</v>
      </c>
      <c r="L63" s="112">
        <v>3</v>
      </c>
      <c r="M63" s="96">
        <v>17371</v>
      </c>
      <c r="N63" s="96">
        <v>509275</v>
      </c>
    </row>
    <row r="64" spans="1:14" ht="12" customHeight="1">
      <c r="A64" s="92"/>
      <c r="B64" s="218" t="s">
        <v>121</v>
      </c>
      <c r="C64" s="219"/>
      <c r="D64" s="220"/>
      <c r="E64" s="221"/>
      <c r="F64" s="221"/>
      <c r="G64" s="221"/>
      <c r="H64" s="221"/>
      <c r="I64" s="221"/>
      <c r="J64" s="221"/>
      <c r="K64" s="222"/>
      <c r="L64" s="74">
        <f>SUM(L63)</f>
        <v>3</v>
      </c>
      <c r="M64" s="74">
        <f>SUM(M63)</f>
        <v>17371</v>
      </c>
      <c r="N64" s="74">
        <f>SUM(N63)</f>
        <v>509275</v>
      </c>
    </row>
    <row r="65" spans="1:14" s="68" customFormat="1" ht="18.75" customHeight="1">
      <c r="B65" s="90" t="s">
        <v>208</v>
      </c>
      <c r="C65" s="244"/>
      <c r="D65" s="245"/>
      <c r="E65" s="245"/>
      <c r="F65" s="245"/>
      <c r="G65" s="245"/>
      <c r="H65" s="245"/>
      <c r="I65" s="245"/>
      <c r="J65" s="245"/>
      <c r="K65" s="246"/>
      <c r="L65" s="91">
        <f>L64+L61+L58+L55</f>
        <v>57</v>
      </c>
      <c r="M65" s="91">
        <f t="shared" ref="M65:N65" si="1">M64+M61+M58+M55</f>
        <v>15882962</v>
      </c>
      <c r="N65" s="91">
        <f t="shared" si="1"/>
        <v>43754482.960000001</v>
      </c>
    </row>
    <row r="66" spans="1:14" s="68" customFormat="1" ht="27.75" customHeight="1">
      <c r="A66" s="89"/>
      <c r="B66" s="212" t="s">
        <v>325</v>
      </c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4"/>
    </row>
    <row r="67" spans="1:14" s="68" customFormat="1" ht="46.5" customHeight="1">
      <c r="B67" s="98" t="s">
        <v>15</v>
      </c>
      <c r="C67" s="99" t="s">
        <v>20</v>
      </c>
      <c r="D67" s="99" t="s">
        <v>21</v>
      </c>
      <c r="E67" s="99" t="s">
        <v>22</v>
      </c>
      <c r="F67" s="99" t="s">
        <v>23</v>
      </c>
      <c r="G67" s="99" t="s">
        <v>24</v>
      </c>
      <c r="H67" s="99" t="s">
        <v>25</v>
      </c>
      <c r="I67" s="99" t="s">
        <v>19</v>
      </c>
      <c r="J67" s="99" t="s">
        <v>26</v>
      </c>
      <c r="K67" s="100" t="s">
        <v>27</v>
      </c>
      <c r="L67" s="101" t="s">
        <v>28</v>
      </c>
      <c r="M67" s="101" t="s">
        <v>18</v>
      </c>
      <c r="N67" s="102" t="s">
        <v>7</v>
      </c>
    </row>
    <row r="68" spans="1:14" ht="12" customHeight="1">
      <c r="A68" s="92"/>
      <c r="B68" s="231" t="s">
        <v>29</v>
      </c>
      <c r="C68" s="232"/>
      <c r="D68" s="232"/>
      <c r="E68" s="232"/>
      <c r="F68" s="232"/>
      <c r="G68" s="232"/>
      <c r="H68" s="232"/>
      <c r="I68" s="232"/>
      <c r="J68" s="232"/>
      <c r="K68" s="232"/>
      <c r="L68" s="232"/>
      <c r="M68" s="232"/>
      <c r="N68" s="233"/>
    </row>
    <row r="69" spans="1:14" ht="12" customHeight="1">
      <c r="A69" s="92"/>
      <c r="B69" s="72" t="s">
        <v>260</v>
      </c>
      <c r="C69" s="70" t="s">
        <v>261</v>
      </c>
      <c r="D69" s="110">
        <v>0.08</v>
      </c>
      <c r="E69" s="110">
        <v>0.08</v>
      </c>
      <c r="F69" s="110">
        <v>0.08</v>
      </c>
      <c r="G69" s="110">
        <v>0.08</v>
      </c>
      <c r="H69" s="110">
        <v>0.09</v>
      </c>
      <c r="I69" s="110">
        <v>0.08</v>
      </c>
      <c r="J69" s="110">
        <v>0.09</v>
      </c>
      <c r="K69" s="75">
        <v>-11.11</v>
      </c>
      <c r="L69" s="112">
        <v>5</v>
      </c>
      <c r="M69" s="96">
        <v>20002000</v>
      </c>
      <c r="N69" s="96">
        <v>1600160</v>
      </c>
    </row>
    <row r="70" spans="1:14" ht="12" customHeight="1">
      <c r="A70" s="92"/>
      <c r="B70" s="250" t="s">
        <v>115</v>
      </c>
      <c r="C70" s="251"/>
      <c r="D70" s="234"/>
      <c r="E70" s="235"/>
      <c r="F70" s="235"/>
      <c r="G70" s="235"/>
      <c r="H70" s="235"/>
      <c r="I70" s="235"/>
      <c r="J70" s="235"/>
      <c r="K70" s="236"/>
      <c r="L70" s="95">
        <f>SUM(L69)</f>
        <v>5</v>
      </c>
      <c r="M70" s="95">
        <f>SUM(M69)</f>
        <v>20002000</v>
      </c>
      <c r="N70" s="96">
        <f>SUM(N69)</f>
        <v>1600160</v>
      </c>
    </row>
    <row r="71" spans="1:14" ht="12" customHeight="1">
      <c r="A71" s="92"/>
      <c r="B71" s="225" t="s">
        <v>107</v>
      </c>
      <c r="C71" s="226"/>
      <c r="D71" s="226"/>
      <c r="E71" s="226"/>
      <c r="F71" s="226"/>
      <c r="G71" s="226"/>
      <c r="H71" s="226"/>
      <c r="I71" s="226"/>
      <c r="J71" s="226"/>
      <c r="K71" s="226"/>
      <c r="L71" s="226"/>
      <c r="M71" s="226"/>
      <c r="N71" s="227"/>
    </row>
    <row r="72" spans="1:14" ht="12" customHeight="1">
      <c r="A72" s="92"/>
      <c r="B72" s="72" t="s">
        <v>110</v>
      </c>
      <c r="C72" s="70" t="s">
        <v>42</v>
      </c>
      <c r="D72" s="110">
        <v>1.47</v>
      </c>
      <c r="E72" s="110">
        <v>1.53</v>
      </c>
      <c r="F72" s="110">
        <v>1.47</v>
      </c>
      <c r="G72" s="110">
        <v>1.53</v>
      </c>
      <c r="H72" s="110">
        <v>1.47</v>
      </c>
      <c r="I72" s="110">
        <v>1.53</v>
      </c>
      <c r="J72" s="110">
        <v>1.47</v>
      </c>
      <c r="K72" s="75">
        <v>4.08</v>
      </c>
      <c r="L72" s="112">
        <v>2</v>
      </c>
      <c r="M72" s="96">
        <v>2504000</v>
      </c>
      <c r="N72" s="96">
        <v>3830880</v>
      </c>
    </row>
    <row r="73" spans="1:14" ht="12" customHeight="1">
      <c r="A73" s="92"/>
      <c r="B73" s="223" t="s">
        <v>116</v>
      </c>
      <c r="C73" s="224"/>
      <c r="D73" s="228"/>
      <c r="E73" s="229"/>
      <c r="F73" s="229"/>
      <c r="G73" s="229"/>
      <c r="H73" s="229"/>
      <c r="I73" s="229"/>
      <c r="J73" s="229"/>
      <c r="K73" s="230"/>
      <c r="L73" s="74">
        <f>SUM(L72)</f>
        <v>2</v>
      </c>
      <c r="M73" s="74">
        <f>SUM(M72)</f>
        <v>2504000</v>
      </c>
      <c r="N73" s="74">
        <f>SUM(N72)</f>
        <v>3830880</v>
      </c>
    </row>
    <row r="74" spans="1:14" ht="12" customHeight="1">
      <c r="A74" s="92"/>
      <c r="B74" s="225" t="s">
        <v>107</v>
      </c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7"/>
    </row>
    <row r="75" spans="1:14" ht="12" customHeight="1">
      <c r="A75" s="92"/>
      <c r="B75" s="72" t="s">
        <v>264</v>
      </c>
      <c r="C75" s="70" t="s">
        <v>265</v>
      </c>
      <c r="D75" s="110">
        <v>1.95</v>
      </c>
      <c r="E75" s="118">
        <v>1.95</v>
      </c>
      <c r="F75" s="118">
        <v>1.95</v>
      </c>
      <c r="G75" s="118">
        <v>1.95</v>
      </c>
      <c r="H75" s="118">
        <v>2</v>
      </c>
      <c r="I75" s="118">
        <v>1.95</v>
      </c>
      <c r="J75" s="118">
        <v>2</v>
      </c>
      <c r="K75" s="119">
        <v>-2.5</v>
      </c>
      <c r="L75" s="124">
        <v>3</v>
      </c>
      <c r="M75" s="117">
        <v>569347</v>
      </c>
      <c r="N75" s="117">
        <v>1110226.6499999999</v>
      </c>
    </row>
    <row r="76" spans="1:14" ht="12" customHeight="1">
      <c r="A76" s="92"/>
      <c r="B76" s="72" t="s">
        <v>153</v>
      </c>
      <c r="C76" s="70" t="s">
        <v>154</v>
      </c>
      <c r="D76" s="110">
        <v>0.5</v>
      </c>
      <c r="E76" s="118">
        <v>0.5</v>
      </c>
      <c r="F76" s="118">
        <v>0.5</v>
      </c>
      <c r="G76" s="118">
        <v>0.5</v>
      </c>
      <c r="H76" s="118">
        <v>0.49</v>
      </c>
      <c r="I76" s="118">
        <v>0.5</v>
      </c>
      <c r="J76" s="118">
        <v>0.49</v>
      </c>
      <c r="K76" s="119">
        <v>2.04</v>
      </c>
      <c r="L76" s="124">
        <v>1</v>
      </c>
      <c r="M76" s="117">
        <v>10000</v>
      </c>
      <c r="N76" s="117">
        <v>5000</v>
      </c>
    </row>
    <row r="77" spans="1:14" ht="12" customHeight="1">
      <c r="A77" s="92"/>
      <c r="B77" s="72" t="s">
        <v>111</v>
      </c>
      <c r="C77" s="70" t="s">
        <v>91</v>
      </c>
      <c r="D77" s="110">
        <v>1.97</v>
      </c>
      <c r="E77" s="110">
        <v>1.97</v>
      </c>
      <c r="F77" s="110">
        <v>1.96</v>
      </c>
      <c r="G77" s="110">
        <v>1.97</v>
      </c>
      <c r="H77" s="110">
        <v>1.97</v>
      </c>
      <c r="I77" s="110">
        <v>1.96</v>
      </c>
      <c r="J77" s="110">
        <v>1.97</v>
      </c>
      <c r="K77" s="75">
        <v>-0.51</v>
      </c>
      <c r="L77" s="112">
        <v>2</v>
      </c>
      <c r="M77" s="96">
        <v>22135</v>
      </c>
      <c r="N77" s="96">
        <v>43586.43</v>
      </c>
    </row>
    <row r="78" spans="1:14" ht="12" customHeight="1">
      <c r="A78" s="92"/>
      <c r="B78" s="72" t="s">
        <v>38</v>
      </c>
      <c r="C78" s="70" t="s">
        <v>39</v>
      </c>
      <c r="D78" s="110">
        <v>1.1499999999999999</v>
      </c>
      <c r="E78" s="110">
        <v>1.1599999999999999</v>
      </c>
      <c r="F78" s="110">
        <v>1.1499999999999999</v>
      </c>
      <c r="G78" s="110">
        <v>1.1599999999999999</v>
      </c>
      <c r="H78" s="110">
        <v>1.1499999999999999</v>
      </c>
      <c r="I78" s="110">
        <v>1.1599999999999999</v>
      </c>
      <c r="J78" s="110">
        <v>1.1499999999999999</v>
      </c>
      <c r="K78" s="75">
        <v>0.87</v>
      </c>
      <c r="L78" s="112">
        <v>10</v>
      </c>
      <c r="M78" s="96">
        <v>3659614</v>
      </c>
      <c r="N78" s="96">
        <v>4230056.0999999996</v>
      </c>
    </row>
    <row r="79" spans="1:14" ht="12" customHeight="1">
      <c r="A79" s="92"/>
      <c r="B79" s="223" t="s">
        <v>116</v>
      </c>
      <c r="C79" s="224"/>
      <c r="D79" s="228"/>
      <c r="E79" s="229"/>
      <c r="F79" s="229"/>
      <c r="G79" s="229"/>
      <c r="H79" s="229"/>
      <c r="I79" s="229"/>
      <c r="J79" s="229"/>
      <c r="K79" s="230"/>
      <c r="L79" s="74">
        <f>SUM(L75:L78)</f>
        <v>16</v>
      </c>
      <c r="M79" s="74">
        <f>SUM(M75:M78)</f>
        <v>4261096</v>
      </c>
      <c r="N79" s="74">
        <f>SUM(N75:N78)</f>
        <v>5388869.1799999997</v>
      </c>
    </row>
    <row r="80" spans="1:14" ht="12" customHeight="1">
      <c r="A80" s="92"/>
      <c r="B80" s="215" t="s">
        <v>31</v>
      </c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7"/>
    </row>
    <row r="81" spans="1:14" ht="12" customHeight="1">
      <c r="A81" s="92"/>
      <c r="B81" s="72" t="s">
        <v>213</v>
      </c>
      <c r="C81" s="70" t="s">
        <v>159</v>
      </c>
      <c r="D81" s="110">
        <v>26.07</v>
      </c>
      <c r="E81" s="110">
        <v>27.37</v>
      </c>
      <c r="F81" s="110">
        <v>26.07</v>
      </c>
      <c r="G81" s="110">
        <v>26.92</v>
      </c>
      <c r="H81" s="110">
        <v>25.34</v>
      </c>
      <c r="I81" s="110">
        <v>27.37</v>
      </c>
      <c r="J81" s="110">
        <v>26.07</v>
      </c>
      <c r="K81" s="75">
        <v>4.99</v>
      </c>
      <c r="L81" s="112">
        <v>38</v>
      </c>
      <c r="M81" s="96">
        <v>989626</v>
      </c>
      <c r="N81" s="96">
        <v>26635877.120000001</v>
      </c>
    </row>
    <row r="82" spans="1:14" ht="12" customHeight="1">
      <c r="A82" s="92"/>
      <c r="B82" s="218" t="s">
        <v>121</v>
      </c>
      <c r="C82" s="219"/>
      <c r="D82" s="220"/>
      <c r="E82" s="221"/>
      <c r="F82" s="221"/>
      <c r="G82" s="221"/>
      <c r="H82" s="221"/>
      <c r="I82" s="221"/>
      <c r="J82" s="221"/>
      <c r="K82" s="222"/>
      <c r="L82" s="74">
        <f>SUM(L81)</f>
        <v>38</v>
      </c>
      <c r="M82" s="74">
        <f>SUM(M81)</f>
        <v>989626</v>
      </c>
      <c r="N82" s="74">
        <f>SUM(N81)</f>
        <v>26635877.120000001</v>
      </c>
    </row>
    <row r="83" spans="1:14" ht="12" customHeight="1">
      <c r="A83" s="92"/>
      <c r="B83" s="215" t="s">
        <v>109</v>
      </c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7"/>
    </row>
    <row r="84" spans="1:14" ht="12" customHeight="1">
      <c r="A84" s="92"/>
      <c r="B84" s="72" t="s">
        <v>283</v>
      </c>
      <c r="C84" s="70" t="s">
        <v>284</v>
      </c>
      <c r="D84" s="110">
        <v>5.65</v>
      </c>
      <c r="E84" s="110">
        <v>5.65</v>
      </c>
      <c r="F84" s="110">
        <v>5.5</v>
      </c>
      <c r="G84" s="110">
        <v>5.59</v>
      </c>
      <c r="H84" s="110">
        <v>5.66</v>
      </c>
      <c r="I84" s="110">
        <v>5.5</v>
      </c>
      <c r="J84" s="110">
        <v>5.65</v>
      </c>
      <c r="K84" s="75">
        <v>-2.65</v>
      </c>
      <c r="L84" s="112">
        <v>49</v>
      </c>
      <c r="M84" s="96">
        <v>7246927</v>
      </c>
      <c r="N84" s="96">
        <v>40494950.950000003</v>
      </c>
    </row>
    <row r="85" spans="1:14" ht="12" customHeight="1">
      <c r="A85" s="92"/>
      <c r="B85" s="223" t="s">
        <v>118</v>
      </c>
      <c r="C85" s="224"/>
      <c r="D85" s="220"/>
      <c r="E85" s="221"/>
      <c r="F85" s="221"/>
      <c r="G85" s="221"/>
      <c r="H85" s="221"/>
      <c r="I85" s="221"/>
      <c r="J85" s="221"/>
      <c r="K85" s="222"/>
      <c r="L85" s="74">
        <f>SUM(L84)</f>
        <v>49</v>
      </c>
      <c r="M85" s="74">
        <f>SUM(M84)</f>
        <v>7246927</v>
      </c>
      <c r="N85" s="74">
        <f>SUM(N84)</f>
        <v>40494950.950000003</v>
      </c>
    </row>
    <row r="86" spans="1:14" s="68" customFormat="1" ht="18.75" customHeight="1">
      <c r="B86" s="90" t="s">
        <v>87</v>
      </c>
      <c r="C86" s="209"/>
      <c r="D86" s="210"/>
      <c r="E86" s="210"/>
      <c r="F86" s="210"/>
      <c r="G86" s="210"/>
      <c r="H86" s="210"/>
      <c r="I86" s="210"/>
      <c r="J86" s="210"/>
      <c r="K86" s="211"/>
      <c r="L86" s="91">
        <f>L85+L82+L79+L73+L70</f>
        <v>110</v>
      </c>
      <c r="M86" s="91">
        <f t="shared" ref="M86:N86" si="2">M85+M82+M79+M73+M70</f>
        <v>35003649</v>
      </c>
      <c r="N86" s="91">
        <f t="shared" si="2"/>
        <v>77950737.25</v>
      </c>
    </row>
    <row r="87" spans="1:14" s="68" customFormat="1" ht="18.75" customHeight="1">
      <c r="B87" s="90" t="s">
        <v>40</v>
      </c>
      <c r="C87" s="209"/>
      <c r="D87" s="210"/>
      <c r="E87" s="210"/>
      <c r="F87" s="210"/>
      <c r="G87" s="210"/>
      <c r="H87" s="210"/>
      <c r="I87" s="210"/>
      <c r="J87" s="210"/>
      <c r="K87" s="211"/>
      <c r="L87" s="91">
        <f>L86+L65+L50</f>
        <v>1112</v>
      </c>
      <c r="M87" s="91">
        <f t="shared" ref="M87:N87" si="3">M86+M65+M50</f>
        <v>1190685681</v>
      </c>
      <c r="N87" s="91">
        <f t="shared" si="3"/>
        <v>2288980071.9200001</v>
      </c>
    </row>
    <row r="88" spans="1:14" ht="12.95" customHeight="1">
      <c r="A88" s="92"/>
      <c r="N88" s="106"/>
    </row>
    <row r="89" spans="1:14" s="68" customFormat="1" ht="18.75" customHeight="1">
      <c r="B89" s="92"/>
      <c r="C89" s="103"/>
      <c r="D89" s="92"/>
      <c r="E89" s="92"/>
      <c r="F89" s="92"/>
      <c r="G89" s="92"/>
      <c r="H89" s="92"/>
      <c r="I89" s="92"/>
      <c r="J89" s="104"/>
      <c r="K89" s="105"/>
      <c r="L89" s="106"/>
      <c r="M89" s="106"/>
      <c r="N89" s="107"/>
    </row>
    <row r="90" spans="1:14" s="68" customFormat="1" ht="18.75" customHeight="1">
      <c r="B90" s="92"/>
      <c r="C90" s="103"/>
      <c r="D90" s="92"/>
      <c r="E90" s="92"/>
      <c r="F90" s="92"/>
      <c r="G90" s="92"/>
      <c r="H90" s="92"/>
      <c r="I90" s="92"/>
      <c r="J90" s="104"/>
      <c r="K90" s="105"/>
      <c r="L90" s="106"/>
      <c r="M90" s="106"/>
      <c r="N90" s="107"/>
    </row>
    <row r="91" spans="1:14" ht="12.95" customHeight="1">
      <c r="A91" s="92"/>
    </row>
  </sheetData>
  <mergeCells count="55">
    <mergeCell ref="B70:C70"/>
    <mergeCell ref="D70:K70"/>
    <mergeCell ref="C50:K50"/>
    <mergeCell ref="B51:N51"/>
    <mergeCell ref="B53:N53"/>
    <mergeCell ref="B55:C55"/>
    <mergeCell ref="D55:K55"/>
    <mergeCell ref="B56:N56"/>
    <mergeCell ref="B58:C58"/>
    <mergeCell ref="D58:K58"/>
    <mergeCell ref="B47:N47"/>
    <mergeCell ref="B49:C49"/>
    <mergeCell ref="D49:K49"/>
    <mergeCell ref="C65:K65"/>
    <mergeCell ref="B1:N1"/>
    <mergeCell ref="B3:N3"/>
    <mergeCell ref="B16:C16"/>
    <mergeCell ref="D16:K16"/>
    <mergeCell ref="B17:N17"/>
    <mergeCell ref="B61:C61"/>
    <mergeCell ref="D61:K61"/>
    <mergeCell ref="B59:N59"/>
    <mergeCell ref="B62:N62"/>
    <mergeCell ref="B64:C64"/>
    <mergeCell ref="D64:K64"/>
    <mergeCell ref="B32:N32"/>
    <mergeCell ref="D41:K41"/>
    <mergeCell ref="B41:C41"/>
    <mergeCell ref="B42:N42"/>
    <mergeCell ref="D46:K46"/>
    <mergeCell ref="B46:C46"/>
    <mergeCell ref="B20:C20"/>
    <mergeCell ref="D20:K20"/>
    <mergeCell ref="B24:N24"/>
    <mergeCell ref="B31:C31"/>
    <mergeCell ref="D31:K31"/>
    <mergeCell ref="B21:N21"/>
    <mergeCell ref="B23:C23"/>
    <mergeCell ref="D23:K23"/>
    <mergeCell ref="C87:K87"/>
    <mergeCell ref="B66:N66"/>
    <mergeCell ref="C86:K86"/>
    <mergeCell ref="B80:N80"/>
    <mergeCell ref="B82:C82"/>
    <mergeCell ref="D82:K82"/>
    <mergeCell ref="B83:N83"/>
    <mergeCell ref="B85:C85"/>
    <mergeCell ref="D85:K85"/>
    <mergeCell ref="B71:N71"/>
    <mergeCell ref="B73:C73"/>
    <mergeCell ref="D73:K73"/>
    <mergeCell ref="B74:N74"/>
    <mergeCell ref="B79:C79"/>
    <mergeCell ref="D79:K79"/>
    <mergeCell ref="B68:N68"/>
  </mergeCells>
  <pageMargins left="0.25" right="0.25" top="0.75" bottom="0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6"/>
  <sheetViews>
    <sheetView zoomScale="140" zoomScaleNormal="140" workbookViewId="0">
      <selection activeCell="I12" sqref="I12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01" t="s">
        <v>324</v>
      </c>
      <c r="B1" s="201"/>
      <c r="C1" s="201"/>
      <c r="D1" s="201"/>
    </row>
    <row r="2" spans="1:4" ht="24.75" customHeight="1">
      <c r="A2" s="69" t="s">
        <v>41</v>
      </c>
      <c r="B2" s="69" t="s">
        <v>20</v>
      </c>
      <c r="C2" s="69" t="s">
        <v>122</v>
      </c>
      <c r="D2" s="69" t="s">
        <v>19</v>
      </c>
    </row>
    <row r="3" spans="1:4" ht="11.45" customHeight="1">
      <c r="A3" s="252" t="s">
        <v>29</v>
      </c>
      <c r="B3" s="253"/>
      <c r="C3" s="253"/>
      <c r="D3" s="254"/>
    </row>
    <row r="4" spans="1:4" ht="11.45" customHeight="1">
      <c r="A4" s="72" t="s">
        <v>105</v>
      </c>
      <c r="B4" s="70" t="s">
        <v>103</v>
      </c>
      <c r="C4" s="76">
        <v>0.22</v>
      </c>
      <c r="D4" s="76">
        <v>0.22</v>
      </c>
    </row>
    <row r="5" spans="1:4" ht="11.45" customHeight="1">
      <c r="A5" s="72" t="s">
        <v>227</v>
      </c>
      <c r="B5" s="70" t="s">
        <v>228</v>
      </c>
      <c r="C5" s="118">
        <v>0.73</v>
      </c>
      <c r="D5" s="76">
        <v>0.73</v>
      </c>
    </row>
    <row r="6" spans="1:4" ht="11.45" customHeight="1">
      <c r="A6" s="72" t="s">
        <v>306</v>
      </c>
      <c r="B6" s="70" t="s">
        <v>307</v>
      </c>
      <c r="C6" s="76">
        <v>0.33</v>
      </c>
      <c r="D6" s="76">
        <v>0.33</v>
      </c>
    </row>
    <row r="7" spans="1:4" ht="11.45" customHeight="1">
      <c r="A7" s="72" t="s">
        <v>304</v>
      </c>
      <c r="B7" s="70" t="s">
        <v>305</v>
      </c>
      <c r="C7" s="76">
        <v>0.8</v>
      </c>
      <c r="D7" s="76">
        <v>0.8</v>
      </c>
    </row>
    <row r="8" spans="1:4" ht="11.45" customHeight="1">
      <c r="A8" s="72" t="s">
        <v>123</v>
      </c>
      <c r="B8" s="70" t="s">
        <v>124</v>
      </c>
      <c r="C8" s="76">
        <v>0.41</v>
      </c>
      <c r="D8" s="76">
        <v>0.41</v>
      </c>
    </row>
    <row r="9" spans="1:4" ht="11.45" customHeight="1">
      <c r="A9" s="72" t="s">
        <v>290</v>
      </c>
      <c r="B9" s="70" t="s">
        <v>291</v>
      </c>
      <c r="C9" s="71">
        <v>2.2000000000000002</v>
      </c>
      <c r="D9" s="76">
        <v>2.2000000000000002</v>
      </c>
    </row>
    <row r="10" spans="1:4" ht="11.45" customHeight="1">
      <c r="A10" s="72" t="s">
        <v>276</v>
      </c>
      <c r="B10" s="70" t="s">
        <v>277</v>
      </c>
      <c r="C10" s="71">
        <v>0.28000000000000003</v>
      </c>
      <c r="D10" s="76">
        <v>0.28000000000000003</v>
      </c>
    </row>
    <row r="11" spans="1:4" ht="11.45" customHeight="1">
      <c r="A11" s="252" t="s">
        <v>125</v>
      </c>
      <c r="B11" s="253" t="s">
        <v>125</v>
      </c>
      <c r="C11" s="253"/>
      <c r="D11" s="254"/>
    </row>
    <row r="12" spans="1:4" ht="11.45" customHeight="1">
      <c r="A12" s="72" t="s">
        <v>210</v>
      </c>
      <c r="B12" s="70" t="s">
        <v>209</v>
      </c>
      <c r="C12" s="110">
        <v>0.75</v>
      </c>
      <c r="D12" s="110">
        <v>0.75</v>
      </c>
    </row>
    <row r="13" spans="1:4" ht="11.45" customHeight="1">
      <c r="A13" s="252" t="s">
        <v>108</v>
      </c>
      <c r="B13" s="255"/>
      <c r="C13" s="255"/>
      <c r="D13" s="256"/>
    </row>
    <row r="14" spans="1:4" ht="11.45" customHeight="1">
      <c r="A14" s="72" t="s">
        <v>252</v>
      </c>
      <c r="B14" s="70" t="s">
        <v>253</v>
      </c>
      <c r="C14" s="76">
        <v>17</v>
      </c>
      <c r="D14" s="118">
        <v>17</v>
      </c>
    </row>
    <row r="15" spans="1:4" ht="11.45" customHeight="1">
      <c r="A15" s="129" t="s">
        <v>302</v>
      </c>
      <c r="B15" s="130" t="s">
        <v>303</v>
      </c>
      <c r="C15" s="110">
        <v>1.1000000000000001</v>
      </c>
      <c r="D15" s="76">
        <v>1.1000000000000001</v>
      </c>
    </row>
    <row r="16" spans="1:4" ht="11.45" customHeight="1">
      <c r="A16" s="72" t="s">
        <v>128</v>
      </c>
      <c r="B16" s="70" t="s">
        <v>129</v>
      </c>
      <c r="C16" s="111">
        <v>4.4000000000000004</v>
      </c>
      <c r="D16" s="76">
        <v>4.4000000000000004</v>
      </c>
    </row>
    <row r="17" spans="1:4" ht="11.45" customHeight="1">
      <c r="A17" s="252" t="s">
        <v>31</v>
      </c>
      <c r="B17" s="253"/>
      <c r="C17" s="253"/>
      <c r="D17" s="254"/>
    </row>
    <row r="18" spans="1:4" ht="11.45" customHeight="1">
      <c r="A18" s="72" t="s">
        <v>229</v>
      </c>
      <c r="B18" s="70" t="s">
        <v>230</v>
      </c>
      <c r="C18" s="110">
        <v>101</v>
      </c>
      <c r="D18" s="110">
        <v>101</v>
      </c>
    </row>
    <row r="19" spans="1:4" ht="11.45" customHeight="1">
      <c r="A19" s="72" t="s">
        <v>177</v>
      </c>
      <c r="B19" s="70" t="s">
        <v>176</v>
      </c>
      <c r="C19" s="110">
        <v>38</v>
      </c>
      <c r="D19" s="110">
        <v>38</v>
      </c>
    </row>
    <row r="20" spans="1:4" ht="11.45" customHeight="1">
      <c r="A20" s="72" t="s">
        <v>193</v>
      </c>
      <c r="B20" s="70" t="s">
        <v>194</v>
      </c>
      <c r="C20" s="110">
        <v>7.3</v>
      </c>
      <c r="D20" s="110">
        <v>7.3</v>
      </c>
    </row>
    <row r="21" spans="1:4" ht="11.45" customHeight="1">
      <c r="A21" s="252" t="s">
        <v>109</v>
      </c>
      <c r="B21" s="253"/>
      <c r="C21" s="253"/>
      <c r="D21" s="254"/>
    </row>
    <row r="22" spans="1:4" ht="11.45" customHeight="1">
      <c r="A22" s="72" t="s">
        <v>165</v>
      </c>
      <c r="B22" s="70" t="s">
        <v>164</v>
      </c>
      <c r="C22" s="110">
        <v>7.9</v>
      </c>
      <c r="D22" s="110">
        <v>7.9</v>
      </c>
    </row>
    <row r="23" spans="1:4" ht="11.45" customHeight="1">
      <c r="A23" s="72" t="s">
        <v>167</v>
      </c>
      <c r="B23" s="70" t="s">
        <v>166</v>
      </c>
      <c r="C23" s="118">
        <v>7.5</v>
      </c>
      <c r="D23" s="110">
        <v>7.5</v>
      </c>
    </row>
    <row r="24" spans="1:4" ht="12.95" customHeight="1">
      <c r="A24" s="260"/>
      <c r="B24" s="261"/>
      <c r="C24" s="261"/>
      <c r="D24" s="262"/>
    </row>
    <row r="25" spans="1:4" ht="24.75" customHeight="1">
      <c r="A25" s="69" t="s">
        <v>41</v>
      </c>
      <c r="B25" s="69" t="s">
        <v>20</v>
      </c>
      <c r="C25" s="69" t="s">
        <v>122</v>
      </c>
      <c r="D25" s="69" t="s">
        <v>19</v>
      </c>
    </row>
    <row r="26" spans="1:4" ht="12.6" customHeight="1">
      <c r="A26" s="257" t="s">
        <v>29</v>
      </c>
      <c r="B26" s="258"/>
      <c r="C26" s="258"/>
      <c r="D26" s="259"/>
    </row>
    <row r="27" spans="1:4" ht="12.6" customHeight="1">
      <c r="A27" s="72" t="s">
        <v>138</v>
      </c>
      <c r="B27" s="70" t="s">
        <v>139</v>
      </c>
      <c r="C27" s="110">
        <v>1</v>
      </c>
      <c r="D27" s="110">
        <v>1</v>
      </c>
    </row>
    <row r="28" spans="1:4" ht="12.6" customHeight="1">
      <c r="A28" s="72" t="s">
        <v>144</v>
      </c>
      <c r="B28" s="70" t="s">
        <v>145</v>
      </c>
      <c r="C28" s="110">
        <v>0.75</v>
      </c>
      <c r="D28" s="110">
        <v>0.75</v>
      </c>
    </row>
    <row r="29" spans="1:4" ht="12.6" customHeight="1">
      <c r="A29" s="72" t="s">
        <v>174</v>
      </c>
      <c r="B29" s="70" t="s">
        <v>175</v>
      </c>
      <c r="C29" s="76">
        <v>0.85</v>
      </c>
      <c r="D29" s="110">
        <v>0.85</v>
      </c>
    </row>
    <row r="30" spans="1:4" ht="12.6" customHeight="1">
      <c r="A30" s="72" t="s">
        <v>254</v>
      </c>
      <c r="B30" s="70" t="s">
        <v>255</v>
      </c>
      <c r="C30" s="76">
        <v>0.73</v>
      </c>
      <c r="D30" s="76">
        <v>0.73</v>
      </c>
    </row>
    <row r="31" spans="1:4" ht="12.6" customHeight="1">
      <c r="A31" s="122" t="s">
        <v>292</v>
      </c>
      <c r="B31" s="121" t="s">
        <v>293</v>
      </c>
      <c r="C31" s="110">
        <v>0.11</v>
      </c>
      <c r="D31" s="110">
        <v>0.11</v>
      </c>
    </row>
    <row r="32" spans="1:4" ht="12.6" customHeight="1">
      <c r="A32" s="122" t="s">
        <v>288</v>
      </c>
      <c r="B32" s="121" t="s">
        <v>289</v>
      </c>
      <c r="C32" s="110">
        <v>0.23</v>
      </c>
      <c r="D32" s="120">
        <v>0.23</v>
      </c>
    </row>
    <row r="33" spans="1:4" ht="12.6" customHeight="1">
      <c r="A33" s="72" t="s">
        <v>282</v>
      </c>
      <c r="B33" s="70" t="s">
        <v>281</v>
      </c>
      <c r="C33" s="76">
        <v>0.28000000000000003</v>
      </c>
      <c r="D33" s="76">
        <v>0.28000000000000003</v>
      </c>
    </row>
    <row r="34" spans="1:4" ht="12.6" customHeight="1">
      <c r="A34" s="72" t="s">
        <v>219</v>
      </c>
      <c r="B34" s="88" t="s">
        <v>218</v>
      </c>
      <c r="C34" s="87">
        <v>1</v>
      </c>
      <c r="D34" s="76">
        <v>1</v>
      </c>
    </row>
    <row r="35" spans="1:4" ht="12.6" customHeight="1">
      <c r="A35" s="72" t="s">
        <v>183</v>
      </c>
      <c r="B35" s="70" t="s">
        <v>182</v>
      </c>
      <c r="C35" s="87">
        <v>1</v>
      </c>
      <c r="D35" s="76">
        <v>1</v>
      </c>
    </row>
    <row r="36" spans="1:4" ht="12.6" customHeight="1">
      <c r="A36" s="72" t="s">
        <v>134</v>
      </c>
      <c r="B36" s="70" t="s">
        <v>135</v>
      </c>
      <c r="C36" s="87">
        <v>1</v>
      </c>
      <c r="D36" s="87">
        <v>1</v>
      </c>
    </row>
    <row r="37" spans="1:4" ht="12.6" customHeight="1">
      <c r="A37" s="72" t="s">
        <v>136</v>
      </c>
      <c r="B37" s="70" t="s">
        <v>137</v>
      </c>
      <c r="C37" s="87">
        <v>0.94</v>
      </c>
      <c r="D37" s="87">
        <v>0.94</v>
      </c>
    </row>
    <row r="38" spans="1:4" ht="12.6" customHeight="1">
      <c r="A38" s="72" t="s">
        <v>140</v>
      </c>
      <c r="B38" s="70" t="s">
        <v>141</v>
      </c>
      <c r="C38" s="87">
        <v>0.24</v>
      </c>
      <c r="D38" s="87">
        <v>0.24</v>
      </c>
    </row>
    <row r="39" spans="1:4" ht="12.6" customHeight="1">
      <c r="A39" s="72" t="s">
        <v>142</v>
      </c>
      <c r="B39" s="70" t="s">
        <v>143</v>
      </c>
      <c r="C39" s="87">
        <v>1</v>
      </c>
      <c r="D39" s="87">
        <v>1</v>
      </c>
    </row>
    <row r="40" spans="1:4" ht="12.6" customHeight="1">
      <c r="A40" s="72" t="s">
        <v>199</v>
      </c>
      <c r="B40" s="70" t="s">
        <v>200</v>
      </c>
      <c r="C40" s="87">
        <v>1</v>
      </c>
      <c r="D40" s="87">
        <v>1</v>
      </c>
    </row>
    <row r="41" spans="1:4" ht="12.6" customHeight="1">
      <c r="A41" s="72" t="s">
        <v>231</v>
      </c>
      <c r="B41" s="88" t="s">
        <v>232</v>
      </c>
      <c r="C41" s="87">
        <v>1</v>
      </c>
      <c r="D41" s="87">
        <v>1</v>
      </c>
    </row>
    <row r="42" spans="1:4" ht="12.6" customHeight="1">
      <c r="A42" s="252" t="s">
        <v>125</v>
      </c>
      <c r="B42" s="253" t="s">
        <v>125</v>
      </c>
      <c r="C42" s="253"/>
      <c r="D42" s="254"/>
    </row>
    <row r="43" spans="1:4" ht="12.6" customHeight="1">
      <c r="A43" s="72" t="s">
        <v>278</v>
      </c>
      <c r="B43" s="70" t="s">
        <v>279</v>
      </c>
      <c r="C43" s="110">
        <v>0.7</v>
      </c>
      <c r="D43" s="110">
        <v>0.7</v>
      </c>
    </row>
    <row r="44" spans="1:4" ht="12.6" customHeight="1">
      <c r="A44" s="72" t="s">
        <v>294</v>
      </c>
      <c r="B44" s="70" t="s">
        <v>295</v>
      </c>
      <c r="C44" s="111">
        <v>0.76</v>
      </c>
      <c r="D44" s="110">
        <v>0.76</v>
      </c>
    </row>
    <row r="45" spans="1:4" ht="12.6" customHeight="1">
      <c r="A45" s="257" t="s">
        <v>287</v>
      </c>
      <c r="B45" s="258"/>
      <c r="C45" s="258"/>
      <c r="D45" s="259"/>
    </row>
    <row r="46" spans="1:4" ht="12.6" customHeight="1">
      <c r="A46" s="72" t="s">
        <v>286</v>
      </c>
      <c r="B46" s="70" t="s">
        <v>285</v>
      </c>
      <c r="C46" s="111">
        <v>1.2</v>
      </c>
      <c r="D46" s="110">
        <v>1.2</v>
      </c>
    </row>
    <row r="47" spans="1:4" ht="12.6" customHeight="1">
      <c r="A47" s="257" t="s">
        <v>108</v>
      </c>
      <c r="B47" s="258"/>
      <c r="C47" s="258"/>
      <c r="D47" s="259"/>
    </row>
    <row r="48" spans="1:4" ht="12.6" customHeight="1">
      <c r="A48" s="72" t="s">
        <v>146</v>
      </c>
      <c r="B48" s="70" t="s">
        <v>147</v>
      </c>
      <c r="C48" s="76">
        <v>2.93</v>
      </c>
      <c r="D48" s="76">
        <v>2.93</v>
      </c>
    </row>
    <row r="49" spans="1:4" ht="12.6" customHeight="1">
      <c r="A49" s="72" t="s">
        <v>114</v>
      </c>
      <c r="B49" s="70" t="s">
        <v>37</v>
      </c>
      <c r="C49" s="76">
        <v>1.32</v>
      </c>
      <c r="D49" s="76">
        <v>1.32</v>
      </c>
    </row>
    <row r="50" spans="1:4" ht="12.6" customHeight="1">
      <c r="A50" s="85" t="s">
        <v>248</v>
      </c>
      <c r="B50" s="86" t="s">
        <v>249</v>
      </c>
      <c r="C50" s="87">
        <v>100</v>
      </c>
      <c r="D50" s="76">
        <v>100</v>
      </c>
    </row>
    <row r="51" spans="1:4" ht="12.6" customHeight="1">
      <c r="A51" s="257" t="s">
        <v>107</v>
      </c>
      <c r="B51" s="258"/>
      <c r="C51" s="258"/>
      <c r="D51" s="259"/>
    </row>
    <row r="52" spans="1:4" ht="13.5" customHeight="1">
      <c r="A52" s="72" t="s">
        <v>221</v>
      </c>
      <c r="B52" s="70" t="s">
        <v>222</v>
      </c>
      <c r="C52" s="76">
        <v>1</v>
      </c>
      <c r="D52" s="76">
        <v>1</v>
      </c>
    </row>
    <row r="53" spans="1:4" ht="12.6" customHeight="1">
      <c r="A53" s="252" t="s">
        <v>109</v>
      </c>
      <c r="B53" s="253"/>
      <c r="C53" s="253"/>
      <c r="D53" s="254"/>
    </row>
    <row r="54" spans="1:4" ht="12.6" customHeight="1">
      <c r="A54" s="72" t="s">
        <v>148</v>
      </c>
      <c r="B54" s="88" t="s">
        <v>149</v>
      </c>
      <c r="C54" s="110" t="s">
        <v>150</v>
      </c>
      <c r="D54" s="110" t="s">
        <v>150</v>
      </c>
    </row>
    <row r="55" spans="1:4" ht="12.6" customHeight="1">
      <c r="A55" s="260"/>
      <c r="B55" s="261"/>
      <c r="C55" s="261"/>
      <c r="D55" s="262"/>
    </row>
    <row r="56" spans="1:4" ht="24.75" customHeight="1">
      <c r="A56" s="69" t="s">
        <v>41</v>
      </c>
      <c r="B56" s="69" t="s">
        <v>20</v>
      </c>
      <c r="C56" s="69" t="s">
        <v>122</v>
      </c>
      <c r="D56" s="69" t="s">
        <v>19</v>
      </c>
    </row>
    <row r="57" spans="1:4" ht="12.6" customHeight="1">
      <c r="A57" s="257" t="s">
        <v>29</v>
      </c>
      <c r="B57" s="258"/>
      <c r="C57" s="258"/>
      <c r="D57" s="259"/>
    </row>
    <row r="58" spans="1:4" ht="12.6" customHeight="1">
      <c r="A58" s="72" t="s">
        <v>262</v>
      </c>
      <c r="B58" s="70" t="s">
        <v>263</v>
      </c>
      <c r="C58" s="76">
        <v>1</v>
      </c>
      <c r="D58" s="76">
        <v>1</v>
      </c>
    </row>
    <row r="59" spans="1:4" ht="12.6" customHeight="1">
      <c r="A59" s="257" t="s">
        <v>107</v>
      </c>
      <c r="B59" s="258"/>
      <c r="C59" s="258"/>
      <c r="D59" s="259"/>
    </row>
    <row r="60" spans="1:4" ht="12.6" customHeight="1">
      <c r="A60" s="72" t="s">
        <v>157</v>
      </c>
      <c r="B60" s="70" t="s">
        <v>158</v>
      </c>
      <c r="C60" s="110">
        <v>1.29</v>
      </c>
      <c r="D60" s="131">
        <v>1.29</v>
      </c>
    </row>
    <row r="61" spans="1:4" ht="12.6" customHeight="1">
      <c r="A61" s="257" t="s">
        <v>108</v>
      </c>
      <c r="B61" s="258"/>
      <c r="C61" s="258"/>
      <c r="D61" s="259"/>
    </row>
    <row r="62" spans="1:4" ht="12.6" customHeight="1">
      <c r="A62" s="72" t="s">
        <v>155</v>
      </c>
      <c r="B62" s="70" t="s">
        <v>156</v>
      </c>
      <c r="C62" s="110">
        <v>1.1200000000000001</v>
      </c>
      <c r="D62" s="110">
        <v>1.1200000000000001</v>
      </c>
    </row>
    <row r="63" spans="1:4" ht="12.6" customHeight="1">
      <c r="A63" s="257" t="s">
        <v>31</v>
      </c>
      <c r="B63" s="258"/>
      <c r="C63" s="258"/>
      <c r="D63" s="259"/>
    </row>
    <row r="64" spans="1:4" ht="12.6" customHeight="1">
      <c r="A64" s="72" t="s">
        <v>266</v>
      </c>
      <c r="B64" s="70" t="s">
        <v>267</v>
      </c>
      <c r="C64" s="110">
        <v>10.55</v>
      </c>
      <c r="D64" s="110">
        <v>10.55</v>
      </c>
    </row>
    <row r="65" spans="1:4" ht="12.6" customHeight="1">
      <c r="A65" s="257" t="s">
        <v>109</v>
      </c>
      <c r="B65" s="258"/>
      <c r="C65" s="258"/>
      <c r="D65" s="259"/>
    </row>
    <row r="66" spans="1:4" ht="12.6" customHeight="1">
      <c r="A66" s="72" t="s">
        <v>112</v>
      </c>
      <c r="B66" s="70" t="s">
        <v>43</v>
      </c>
      <c r="C66" s="110">
        <v>0.4</v>
      </c>
      <c r="D66" s="110">
        <v>0.4</v>
      </c>
    </row>
  </sheetData>
  <mergeCells count="19">
    <mergeCell ref="A65:D65"/>
    <mergeCell ref="A63:D63"/>
    <mergeCell ref="A45:D45"/>
    <mergeCell ref="A21:D21"/>
    <mergeCell ref="A57:D57"/>
    <mergeCell ref="A53:D53"/>
    <mergeCell ref="A61:D61"/>
    <mergeCell ref="A55:D55"/>
    <mergeCell ref="A47:D47"/>
    <mergeCell ref="A26:D26"/>
    <mergeCell ref="A24:D24"/>
    <mergeCell ref="A51:D51"/>
    <mergeCell ref="A42:D42"/>
    <mergeCell ref="A59:D59"/>
    <mergeCell ref="A1:D1"/>
    <mergeCell ref="A3:D3"/>
    <mergeCell ref="A17:D17"/>
    <mergeCell ref="A13:D13"/>
    <mergeCell ref="A11:D11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2"/>
  <sheetViews>
    <sheetView workbookViewId="0">
      <selection activeCell="P9" sqref="P9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63" t="s">
        <v>0</v>
      </c>
      <c r="C1" s="264"/>
      <c r="D1" s="265"/>
      <c r="E1" s="11"/>
      <c r="F1" s="19"/>
      <c r="G1" s="19"/>
      <c r="H1" s="19"/>
      <c r="I1" s="19"/>
    </row>
    <row r="2" spans="2:9" ht="16.5" customHeight="1">
      <c r="B2" s="266"/>
      <c r="C2" s="267"/>
      <c r="D2" s="268"/>
      <c r="E2" s="11"/>
      <c r="F2" s="19"/>
      <c r="G2" s="19"/>
      <c r="H2" s="19"/>
      <c r="I2" s="19"/>
    </row>
    <row r="3" spans="2:9" ht="22.5">
      <c r="B3" s="123" t="s">
        <v>323</v>
      </c>
      <c r="C3" s="12"/>
      <c r="D3" s="12"/>
      <c r="E3" s="12"/>
      <c r="F3" s="19"/>
      <c r="G3" s="19"/>
      <c r="H3" s="19"/>
      <c r="I3" s="19"/>
    </row>
    <row r="4" spans="2:9" s="11" customFormat="1" ht="18" customHeight="1"/>
    <row r="5" spans="2:9" s="11" customFormat="1" ht="18" customHeight="1"/>
    <row r="6" spans="2:9" ht="18" customHeight="1">
      <c r="B6" s="272" t="s">
        <v>195</v>
      </c>
      <c r="C6" s="273"/>
      <c r="D6" s="273"/>
      <c r="E6" s="273"/>
      <c r="F6" s="273"/>
      <c r="G6" s="273"/>
      <c r="H6" s="273"/>
      <c r="I6" s="273"/>
    </row>
    <row r="7" spans="2:9" ht="18" customHeight="1">
      <c r="B7" s="269" t="s">
        <v>15</v>
      </c>
      <c r="C7" s="270"/>
      <c r="D7" s="271"/>
      <c r="E7" s="269" t="s">
        <v>20</v>
      </c>
      <c r="F7" s="271"/>
      <c r="G7" s="269" t="s">
        <v>46</v>
      </c>
      <c r="H7" s="270"/>
      <c r="I7" s="271"/>
    </row>
    <row r="8" spans="2:9" ht="18" customHeight="1">
      <c r="B8" s="274" t="s">
        <v>29</v>
      </c>
      <c r="C8" s="275"/>
      <c r="D8" s="275"/>
      <c r="E8" s="275"/>
      <c r="F8" s="275"/>
      <c r="G8" s="275"/>
      <c r="H8" s="275"/>
      <c r="I8" s="276"/>
    </row>
    <row r="9" spans="2:9" ht="18" customHeight="1">
      <c r="B9" s="277" t="s">
        <v>44</v>
      </c>
      <c r="C9" s="278"/>
      <c r="D9" s="279"/>
      <c r="E9" s="280" t="s">
        <v>45</v>
      </c>
      <c r="F9" s="281"/>
      <c r="G9" s="280">
        <v>0.1</v>
      </c>
      <c r="H9" s="282"/>
      <c r="I9" s="281"/>
    </row>
    <row r="10" spans="2:9" ht="18" customHeight="1">
      <c r="B10" s="277" t="s">
        <v>270</v>
      </c>
      <c r="C10" s="278"/>
      <c r="D10" s="279"/>
      <c r="E10" s="280" t="s">
        <v>271</v>
      </c>
      <c r="F10" s="281"/>
      <c r="G10" s="280" t="s">
        <v>90</v>
      </c>
      <c r="H10" s="282"/>
      <c r="I10" s="281"/>
    </row>
    <row r="11" spans="2:9" ht="18" customHeight="1">
      <c r="B11" s="277" t="s">
        <v>88</v>
      </c>
      <c r="C11" s="278"/>
      <c r="D11" s="279"/>
      <c r="E11" s="280" t="s">
        <v>89</v>
      </c>
      <c r="F11" s="281"/>
      <c r="G11" s="280" t="s">
        <v>90</v>
      </c>
      <c r="H11" s="282"/>
      <c r="I11" s="281"/>
    </row>
    <row r="12" spans="2:9" ht="18" customHeight="1">
      <c r="B12" s="283" t="s">
        <v>92</v>
      </c>
      <c r="C12" s="284"/>
      <c r="D12" s="284"/>
      <c r="E12" s="284"/>
      <c r="F12" s="284"/>
      <c r="G12" s="284"/>
      <c r="H12" s="284"/>
      <c r="I12" s="285"/>
    </row>
    <row r="13" spans="2:9" ht="18" customHeight="1">
      <c r="B13" s="277" t="s">
        <v>172</v>
      </c>
      <c r="C13" s="278"/>
      <c r="D13" s="279"/>
      <c r="E13" s="280" t="s">
        <v>173</v>
      </c>
      <c r="F13" s="281"/>
      <c r="G13" s="280">
        <v>11</v>
      </c>
      <c r="H13" s="282"/>
      <c r="I13" s="281"/>
    </row>
    <row r="14" spans="2:9" ht="18" customHeight="1">
      <c r="B14" s="277" t="s">
        <v>168</v>
      </c>
      <c r="C14" s="278"/>
      <c r="D14" s="279"/>
      <c r="E14" s="280" t="s">
        <v>169</v>
      </c>
      <c r="F14" s="281"/>
      <c r="G14" s="280">
        <v>5</v>
      </c>
      <c r="H14" s="282"/>
      <c r="I14" s="281"/>
    </row>
    <row r="15" spans="2:9" ht="18" customHeight="1">
      <c r="B15" s="277" t="s">
        <v>186</v>
      </c>
      <c r="C15" s="278"/>
      <c r="D15" s="279"/>
      <c r="E15" s="280" t="s">
        <v>187</v>
      </c>
      <c r="F15" s="281"/>
      <c r="G15" s="280">
        <v>1</v>
      </c>
      <c r="H15" s="282"/>
      <c r="I15" s="281"/>
    </row>
    <row r="16" spans="2:9" ht="18" customHeight="1">
      <c r="B16" s="277" t="s">
        <v>223</v>
      </c>
      <c r="C16" s="278"/>
      <c r="D16" s="279"/>
      <c r="E16" s="280" t="s">
        <v>224</v>
      </c>
      <c r="F16" s="281"/>
      <c r="G16" s="280" t="s">
        <v>90</v>
      </c>
      <c r="H16" s="282"/>
      <c r="I16" s="281"/>
    </row>
    <row r="17" spans="2:9" ht="18" customHeight="1">
      <c r="B17" s="277" t="s">
        <v>161</v>
      </c>
      <c r="C17" s="278"/>
      <c r="D17" s="279"/>
      <c r="E17" s="280" t="s">
        <v>160</v>
      </c>
      <c r="F17" s="281"/>
      <c r="G17" s="280" t="s">
        <v>90</v>
      </c>
      <c r="H17" s="282"/>
      <c r="I17" s="281"/>
    </row>
    <row r="18" spans="2:9" ht="18" customHeight="1">
      <c r="B18" s="274" t="s">
        <v>125</v>
      </c>
      <c r="C18" s="275"/>
      <c r="D18" s="275"/>
      <c r="E18" s="275"/>
      <c r="F18" s="275"/>
      <c r="G18" s="275"/>
      <c r="H18" s="275"/>
      <c r="I18" s="276"/>
    </row>
    <row r="19" spans="2:9" ht="18" customHeight="1">
      <c r="B19" s="277" t="s">
        <v>237</v>
      </c>
      <c r="C19" s="278"/>
      <c r="D19" s="279"/>
      <c r="E19" s="280" t="s">
        <v>238</v>
      </c>
      <c r="F19" s="281"/>
      <c r="G19" s="280">
        <v>1</v>
      </c>
      <c r="H19" s="282"/>
      <c r="I19" s="281"/>
    </row>
    <row r="20" spans="2:9" ht="18" customHeight="1">
      <c r="B20" s="277" t="s">
        <v>179</v>
      </c>
      <c r="C20" s="278"/>
      <c r="D20" s="279"/>
      <c r="E20" s="280" t="s">
        <v>178</v>
      </c>
      <c r="F20" s="281"/>
      <c r="G20" s="280" t="s">
        <v>90</v>
      </c>
      <c r="H20" s="282"/>
      <c r="I20" s="281"/>
    </row>
    <row r="21" spans="2:9" ht="25.5" customHeight="1"/>
    <row r="22" spans="2:9" ht="22.5"/>
  </sheetData>
  <mergeCells count="38">
    <mergeCell ref="G9:I9"/>
    <mergeCell ref="B8:I8"/>
    <mergeCell ref="B10:D10"/>
    <mergeCell ref="E10:F10"/>
    <mergeCell ref="G10:I10"/>
    <mergeCell ref="B9:D9"/>
    <mergeCell ref="E9:F9"/>
    <mergeCell ref="G14:I14"/>
    <mergeCell ref="B14:D14"/>
    <mergeCell ref="E14:F14"/>
    <mergeCell ref="B12:I12"/>
    <mergeCell ref="B11:D11"/>
    <mergeCell ref="E11:F11"/>
    <mergeCell ref="G11:I11"/>
    <mergeCell ref="B13:D13"/>
    <mergeCell ref="E13:F13"/>
    <mergeCell ref="G13:I13"/>
    <mergeCell ref="B15:D15"/>
    <mergeCell ref="E15:F15"/>
    <mergeCell ref="G15:I15"/>
    <mergeCell ref="B16:D16"/>
    <mergeCell ref="E16:F16"/>
    <mergeCell ref="G16:I16"/>
    <mergeCell ref="B18:I18"/>
    <mergeCell ref="B20:D20"/>
    <mergeCell ref="E20:F20"/>
    <mergeCell ref="G20:I20"/>
    <mergeCell ref="B17:D17"/>
    <mergeCell ref="E17:F17"/>
    <mergeCell ref="G17:I17"/>
    <mergeCell ref="B19:D19"/>
    <mergeCell ref="E19:F19"/>
    <mergeCell ref="G19:I19"/>
    <mergeCell ref="B1:D2"/>
    <mergeCell ref="B7:D7"/>
    <mergeCell ref="E7:F7"/>
    <mergeCell ref="G7:I7"/>
    <mergeCell ref="B6:I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4"/>
  <sheetViews>
    <sheetView workbookViewId="0">
      <selection activeCell="D32" sqref="D32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286" t="s">
        <v>0</v>
      </c>
      <c r="C1" s="286"/>
      <c r="D1" s="286"/>
      <c r="E1" s="286"/>
      <c r="F1" s="134"/>
      <c r="H1" s="135"/>
      <c r="I1" s="135"/>
    </row>
    <row r="2" spans="1:9" ht="18" customHeight="1">
      <c r="B2" s="286" t="s">
        <v>328</v>
      </c>
      <c r="C2" s="286"/>
      <c r="D2" s="286"/>
      <c r="E2" s="286"/>
      <c r="F2" s="286"/>
      <c r="H2" s="135"/>
      <c r="I2" s="135"/>
    </row>
    <row r="3" spans="1:9" ht="18" customHeight="1">
      <c r="B3" s="133" t="s">
        <v>313</v>
      </c>
      <c r="C3" s="136"/>
      <c r="D3" s="137"/>
      <c r="E3" s="134"/>
      <c r="F3" s="134"/>
      <c r="H3" s="135"/>
      <c r="I3" s="135"/>
    </row>
    <row r="4" spans="1:9" ht="18" customHeight="1">
      <c r="B4" s="133"/>
      <c r="C4" s="136"/>
      <c r="D4" s="137"/>
      <c r="E4" s="134"/>
      <c r="F4" s="134"/>
      <c r="H4" s="135"/>
      <c r="I4" s="135"/>
    </row>
    <row r="5" spans="1:9" ht="18" customHeight="1">
      <c r="B5" s="133"/>
      <c r="C5" s="136"/>
      <c r="D5" s="137"/>
      <c r="E5" s="134"/>
      <c r="F5" s="134"/>
      <c r="H5" s="135"/>
      <c r="I5" s="135"/>
    </row>
    <row r="6" spans="1:9">
      <c r="A6" s="114"/>
      <c r="B6" s="114"/>
      <c r="D6" s="140"/>
      <c r="E6" s="141"/>
      <c r="F6" s="141"/>
    </row>
    <row r="7" spans="1:9" ht="18.75">
      <c r="A7" s="114"/>
      <c r="B7" s="142" t="s">
        <v>319</v>
      </c>
      <c r="C7" s="143"/>
      <c r="D7" s="144"/>
      <c r="E7" s="145"/>
      <c r="F7" s="146"/>
    </row>
    <row r="8" spans="1:9" ht="31.5">
      <c r="A8" s="114"/>
      <c r="B8" s="147" t="s">
        <v>41</v>
      </c>
      <c r="C8" s="138" t="s">
        <v>20</v>
      </c>
      <c r="D8" s="148" t="s">
        <v>314</v>
      </c>
      <c r="E8" s="149" t="s">
        <v>315</v>
      </c>
      <c r="F8" s="149" t="s">
        <v>316</v>
      </c>
    </row>
    <row r="9" spans="1:9">
      <c r="A9" s="114"/>
      <c r="B9" s="287" t="s">
        <v>29</v>
      </c>
      <c r="C9" s="288"/>
      <c r="D9" s="288"/>
      <c r="E9" s="288"/>
      <c r="F9" s="289"/>
    </row>
    <row r="10" spans="1:9">
      <c r="A10" s="150"/>
      <c r="B10" s="139" t="s">
        <v>317</v>
      </c>
      <c r="C10" s="139" t="s">
        <v>104</v>
      </c>
      <c r="D10" s="154">
        <v>127</v>
      </c>
      <c r="E10" s="139">
        <v>540000000</v>
      </c>
      <c r="F10" s="139">
        <v>1107818391.1500001</v>
      </c>
    </row>
    <row r="11" spans="1:9">
      <c r="A11" s="150"/>
      <c r="B11" s="139" t="s">
        <v>320</v>
      </c>
      <c r="C11" s="139" t="s">
        <v>257</v>
      </c>
      <c r="D11" s="154">
        <v>17</v>
      </c>
      <c r="E11" s="154">
        <v>45000000</v>
      </c>
      <c r="F11" s="154">
        <v>9900000</v>
      </c>
    </row>
    <row r="12" spans="1:9">
      <c r="A12" s="150"/>
      <c r="B12" s="151" t="s">
        <v>318</v>
      </c>
      <c r="C12" s="152"/>
      <c r="D12" s="154">
        <f>SUM(D10:D11)</f>
        <v>144</v>
      </c>
      <c r="E12" s="139">
        <f>SUM(E10:E11)</f>
        <v>585000000</v>
      </c>
      <c r="F12" s="139">
        <f>SUM(F10:F11)</f>
        <v>1117718391.1500001</v>
      </c>
    </row>
    <row r="13" spans="1:9">
      <c r="A13" s="150"/>
      <c r="B13" s="290" t="s">
        <v>40</v>
      </c>
      <c r="C13" s="291"/>
      <c r="D13" s="154">
        <f>D12</f>
        <v>144</v>
      </c>
      <c r="E13" s="154">
        <f>E12</f>
        <v>585000000</v>
      </c>
      <c r="F13" s="154">
        <f>F12</f>
        <v>1117718391.1500001</v>
      </c>
    </row>
    <row r="14" spans="1:9">
      <c r="A14" s="150"/>
      <c r="B14" s="150"/>
      <c r="C14" s="150"/>
      <c r="D14" s="140"/>
      <c r="E14" s="141"/>
      <c r="F14" s="141"/>
    </row>
  </sheetData>
  <mergeCells count="4">
    <mergeCell ref="B1:E1"/>
    <mergeCell ref="B2:F2"/>
    <mergeCell ref="B9:F9"/>
    <mergeCell ref="B13:C13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H9" sqref="H9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292" t="s">
        <v>0</v>
      </c>
      <c r="C1" s="292"/>
      <c r="D1" s="10"/>
      <c r="E1" s="10"/>
      <c r="F1" s="10"/>
    </row>
    <row r="2" spans="1:6" ht="27.95" customHeight="1">
      <c r="A2" s="9"/>
      <c r="B2" s="295" t="s">
        <v>323</v>
      </c>
      <c r="C2" s="295"/>
      <c r="D2" s="295"/>
      <c r="E2" s="295"/>
      <c r="F2" s="295"/>
    </row>
    <row r="3" spans="1:6" ht="42.75" customHeight="1">
      <c r="A3" s="6"/>
      <c r="B3" s="293" t="s">
        <v>47</v>
      </c>
      <c r="C3" s="294"/>
      <c r="D3" s="294"/>
      <c r="E3" s="294"/>
      <c r="F3" s="294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98</v>
      </c>
      <c r="C6" s="79" t="s">
        <v>57</v>
      </c>
      <c r="D6" s="82" t="s">
        <v>58</v>
      </c>
      <c r="E6" s="81" t="s">
        <v>55</v>
      </c>
      <c r="F6" s="83" t="s">
        <v>55</v>
      </c>
    </row>
    <row r="7" spans="1:6" ht="20.100000000000001" customHeight="1">
      <c r="A7" s="6"/>
      <c r="B7" s="78" t="s">
        <v>94</v>
      </c>
      <c r="C7" s="79" t="s">
        <v>52</v>
      </c>
      <c r="D7" s="82" t="s">
        <v>56</v>
      </c>
      <c r="E7" s="81">
        <v>1001095</v>
      </c>
      <c r="F7" s="83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2" t="s">
        <v>59</v>
      </c>
      <c r="E8" s="81" t="s">
        <v>55</v>
      </c>
      <c r="F8" s="83" t="s">
        <v>55</v>
      </c>
    </row>
    <row r="9" spans="1:6" ht="20.100000000000001" customHeight="1">
      <c r="A9" s="6"/>
      <c r="B9" s="78" t="s">
        <v>98</v>
      </c>
      <c r="C9" s="84" t="s">
        <v>60</v>
      </c>
      <c r="D9" s="82" t="s">
        <v>61</v>
      </c>
      <c r="E9" s="81" t="s">
        <v>55</v>
      </c>
      <c r="F9" s="83" t="s">
        <v>55</v>
      </c>
    </row>
    <row r="10" spans="1:6" ht="20.100000000000001" customHeight="1">
      <c r="A10" s="6"/>
      <c r="B10" s="78" t="s">
        <v>94</v>
      </c>
      <c r="C10" s="84" t="s">
        <v>60</v>
      </c>
      <c r="D10" s="82" t="s">
        <v>62</v>
      </c>
      <c r="E10" s="81" t="s">
        <v>55</v>
      </c>
      <c r="F10" s="83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2" t="s">
        <v>100</v>
      </c>
      <c r="E11" s="81" t="s">
        <v>55</v>
      </c>
      <c r="F11" s="83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2" t="s">
        <v>101</v>
      </c>
      <c r="E12" s="81" t="s">
        <v>55</v>
      </c>
      <c r="F12" s="83" t="s">
        <v>55</v>
      </c>
    </row>
    <row r="13" spans="1:6" ht="20.100000000000001" customHeight="1">
      <c r="A13" s="6"/>
      <c r="B13" s="125" t="s">
        <v>97</v>
      </c>
      <c r="C13" s="126" t="s">
        <v>57</v>
      </c>
      <c r="D13" s="127" t="s">
        <v>201</v>
      </c>
      <c r="E13" s="128">
        <v>506767</v>
      </c>
      <c r="F13" s="83" t="s">
        <v>55</v>
      </c>
    </row>
    <row r="14" spans="1:6" ht="20.100000000000001" customHeight="1">
      <c r="B14" s="78" t="s">
        <v>96</v>
      </c>
      <c r="C14" s="79" t="s">
        <v>57</v>
      </c>
      <c r="D14" s="82" t="s">
        <v>99</v>
      </c>
      <c r="E14" s="81">
        <v>1026082</v>
      </c>
      <c r="F14" s="83" t="s">
        <v>55</v>
      </c>
    </row>
    <row r="15" spans="1:6" ht="20.100000000000001" customHeight="1">
      <c r="A15" s="6"/>
      <c r="B15" s="78" t="s">
        <v>97</v>
      </c>
      <c r="C15" s="84" t="s">
        <v>60</v>
      </c>
      <c r="D15" s="82" t="s">
        <v>204</v>
      </c>
      <c r="E15" s="81" t="s">
        <v>55</v>
      </c>
      <c r="F15" s="83" t="s">
        <v>55</v>
      </c>
    </row>
    <row r="16" spans="1:6" ht="20.100000000000001" customHeight="1">
      <c r="A16" s="6"/>
      <c r="B16" s="78" t="s">
        <v>96</v>
      </c>
      <c r="C16" s="84" t="s">
        <v>60</v>
      </c>
      <c r="D16" s="82" t="s">
        <v>205</v>
      </c>
      <c r="E16" s="81" t="s">
        <v>55</v>
      </c>
      <c r="F16" s="83" t="s">
        <v>55</v>
      </c>
    </row>
    <row r="17" spans="1:6" ht="20.100000000000001" customHeight="1">
      <c r="A17" s="6"/>
      <c r="B17" s="78" t="s">
        <v>239</v>
      </c>
      <c r="C17" s="84" t="s">
        <v>52</v>
      </c>
      <c r="D17" s="82" t="s">
        <v>241</v>
      </c>
      <c r="E17" s="81" t="s">
        <v>55</v>
      </c>
      <c r="F17" s="83" t="s">
        <v>55</v>
      </c>
    </row>
    <row r="18" spans="1:6" ht="20.100000000000001" customHeight="1">
      <c r="A18" s="6"/>
      <c r="B18" s="78" t="s">
        <v>240</v>
      </c>
      <c r="C18" s="84" t="s">
        <v>57</v>
      </c>
      <c r="D18" s="82" t="s">
        <v>242</v>
      </c>
      <c r="E18" s="81" t="s">
        <v>55</v>
      </c>
      <c r="F18" s="83" t="s">
        <v>55</v>
      </c>
    </row>
    <row r="19" spans="1:6" ht="20.100000000000001" customHeight="1">
      <c r="A19" s="6"/>
      <c r="B19" s="78" t="s">
        <v>239</v>
      </c>
      <c r="C19" s="84" t="s">
        <v>57</v>
      </c>
      <c r="D19" s="82" t="s">
        <v>243</v>
      </c>
      <c r="E19" s="81" t="s">
        <v>55</v>
      </c>
      <c r="F19" s="83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296" t="s">
        <v>63</v>
      </c>
      <c r="B1" s="296"/>
      <c r="C1" s="296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197</v>
      </c>
      <c r="B8" s="16" t="s">
        <v>196</v>
      </c>
      <c r="C8" s="17" t="s">
        <v>198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2025-10-15T10:36:06Z</cp:lastPrinted>
  <dcterms:created xsi:type="dcterms:W3CDTF">2024-09-12T06:50:39Z</dcterms:created>
  <dcterms:modified xsi:type="dcterms:W3CDTF">2025-10-15T11:08:16Z</dcterms:modified>
</cp:coreProperties>
</file>